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20" windowHeight="4500" activeTab="1"/>
  </bookViews>
  <sheets>
    <sheet name="PL" sheetId="1" r:id="rId1"/>
    <sheet name="BS" sheetId="2" r:id="rId2"/>
    <sheet name="Notes_Final" sheetId="3" r:id="rId3"/>
  </sheets>
  <externalReferences>
    <externalReference r:id="rId6"/>
    <externalReference r:id="rId7"/>
    <externalReference r:id="rId8"/>
  </externalReferences>
  <definedNames>
    <definedName name="_xlnm.Print_Area" localSheetId="1">'BS'!$A$1:$C$66</definedName>
    <definedName name="_xlnm.Print_Area" localSheetId="2">'Notes_Final'!$A$1:$J$154</definedName>
    <definedName name="_xlnm.Print_Area" localSheetId="0">'PL'!$A$1:$G$73</definedName>
  </definedNames>
  <calcPr fullCalcOnLoad="1"/>
</workbook>
</file>

<file path=xl/sharedStrings.xml><?xml version="1.0" encoding="utf-8"?>
<sst xmlns="http://schemas.openxmlformats.org/spreadsheetml/2006/main" count="264" uniqueCount="211">
  <si>
    <t>CONSOLIDATED INCOME STATEMENT</t>
  </si>
  <si>
    <t>Current</t>
  </si>
  <si>
    <t>Preceding Year</t>
  </si>
  <si>
    <t>RM '000</t>
  </si>
  <si>
    <t>CUMULATIVE QUARTER</t>
  </si>
  <si>
    <t>Year</t>
  </si>
  <si>
    <t xml:space="preserve">Current </t>
  </si>
  <si>
    <t>To date</t>
  </si>
  <si>
    <t xml:space="preserve">Corresponding </t>
  </si>
  <si>
    <t>Period</t>
  </si>
  <si>
    <t>1 (a)</t>
  </si>
  <si>
    <t>Turnover</t>
  </si>
  <si>
    <t>Investment income</t>
  </si>
  <si>
    <t>(c)</t>
  </si>
  <si>
    <t xml:space="preserve">   (c)</t>
  </si>
  <si>
    <t>(b)</t>
  </si>
  <si>
    <t>2 (a)</t>
  </si>
  <si>
    <t>and extraordinary items</t>
  </si>
  <si>
    <t>Interest on borrowings</t>
  </si>
  <si>
    <t>Depreciation and amortisation</t>
  </si>
  <si>
    <t>(d)</t>
  </si>
  <si>
    <t>Exceptional items</t>
  </si>
  <si>
    <t>(e)</t>
  </si>
  <si>
    <t>(f)</t>
  </si>
  <si>
    <t>Share in the results of associated companies</t>
  </si>
  <si>
    <t>(g)</t>
  </si>
  <si>
    <t>Profit/(loss) before taxation, minority interests</t>
  </si>
  <si>
    <t>(h)</t>
  </si>
  <si>
    <t>Taxation</t>
  </si>
  <si>
    <t>(i)</t>
  </si>
  <si>
    <t>(i) Profit/(loss) after taxation before deducting</t>
  </si>
  <si>
    <t xml:space="preserve">    minority interests</t>
  </si>
  <si>
    <t>(ii) Less minority interests</t>
  </si>
  <si>
    <t>(k)</t>
  </si>
  <si>
    <t>(i) Extraordinary items</t>
  </si>
  <si>
    <t>3 (a)</t>
  </si>
  <si>
    <t>CONSOLIDATED BALANCE SHEET</t>
  </si>
  <si>
    <t xml:space="preserve"> 1 Fixed Assets</t>
  </si>
  <si>
    <t xml:space="preserve"> 2 Investment in Associated Companies</t>
  </si>
  <si>
    <t xml:space="preserve">          Stocks</t>
  </si>
  <si>
    <t xml:space="preserve">          Trade Debtors</t>
  </si>
  <si>
    <t xml:space="preserve">          Short Term Investments</t>
  </si>
  <si>
    <t xml:space="preserve">          Cash</t>
  </si>
  <si>
    <t xml:space="preserve">          Others</t>
  </si>
  <si>
    <t xml:space="preserve">          Short Term Borrowings</t>
  </si>
  <si>
    <t xml:space="preserve">          Trade Creditors</t>
  </si>
  <si>
    <t xml:space="preserve">          Other Creditors</t>
  </si>
  <si>
    <t xml:space="preserve">    Share capital</t>
  </si>
  <si>
    <t xml:space="preserve">    Reserves</t>
  </si>
  <si>
    <t xml:space="preserve">           Share Premium</t>
  </si>
  <si>
    <t xml:space="preserve">           Statutory Reserve</t>
  </si>
  <si>
    <t xml:space="preserve">           Retained Profit</t>
  </si>
  <si>
    <t xml:space="preserve">Quarterly Report On Consolidated Results </t>
  </si>
  <si>
    <t>As At Preceding</t>
  </si>
  <si>
    <t>Segmental reporting</t>
  </si>
  <si>
    <t>1.</t>
  </si>
  <si>
    <t>Notes</t>
  </si>
  <si>
    <t>2.</t>
  </si>
  <si>
    <t>3.</t>
  </si>
  <si>
    <t>4.</t>
  </si>
  <si>
    <t>5.</t>
  </si>
  <si>
    <t>6.</t>
  </si>
  <si>
    <t>7.</t>
  </si>
  <si>
    <t>8.</t>
  </si>
  <si>
    <t>9.</t>
  </si>
  <si>
    <t>10.</t>
  </si>
  <si>
    <t>Explanatory comments about the seasonality or cyclicality of operations.</t>
  </si>
  <si>
    <t>11.</t>
  </si>
  <si>
    <t>12.</t>
  </si>
  <si>
    <t>13.</t>
  </si>
  <si>
    <t>14.</t>
  </si>
  <si>
    <t>15.</t>
  </si>
  <si>
    <t>21.</t>
  </si>
  <si>
    <t>19.</t>
  </si>
  <si>
    <t>Prospects for the current financial year</t>
  </si>
  <si>
    <t>17.</t>
  </si>
  <si>
    <t>16.</t>
  </si>
  <si>
    <t>20.</t>
  </si>
  <si>
    <t>Explanatory comments on any material change in the profit before taxation for the quarter reported on as compared with the preceding quarter.</t>
  </si>
  <si>
    <t>18.</t>
  </si>
  <si>
    <t>Review of the performance of the company and its principal subsidiaries.</t>
  </si>
  <si>
    <t>Off Balance Sheet Risk</t>
  </si>
  <si>
    <t>Material Litigation</t>
  </si>
  <si>
    <t>Accounting Policies</t>
  </si>
  <si>
    <t>Exceptional Items</t>
  </si>
  <si>
    <t>Extraordinary Items</t>
  </si>
  <si>
    <t>Quoted Securities</t>
  </si>
  <si>
    <t>Changes in the Composition of the Company</t>
  </si>
  <si>
    <t xml:space="preserve">Status of Corporate Proposals </t>
  </si>
  <si>
    <t>Group Borrowings</t>
  </si>
  <si>
    <t>any provision for preference dividends, if any:-</t>
  </si>
  <si>
    <t xml:space="preserve">Profit/(loss) after taxation attributable to members of the </t>
  </si>
  <si>
    <t>company</t>
  </si>
  <si>
    <t>(iii) Extraordinary items attributable to members of the</t>
  </si>
  <si>
    <t xml:space="preserve">      company</t>
  </si>
  <si>
    <t xml:space="preserve">Operating profit/(loss) after interest on borrowings, </t>
  </si>
  <si>
    <t>(Incorporated in Malaysia)</t>
  </si>
  <si>
    <r>
      <t xml:space="preserve">Jerneh Asia Berhad </t>
    </r>
    <r>
      <rPr>
        <i/>
        <sz val="8"/>
        <rFont val="Garamond"/>
        <family val="1"/>
      </rPr>
      <t>(363984-X)</t>
    </r>
  </si>
  <si>
    <t>RM'000</t>
  </si>
  <si>
    <t>Commitments and Contingent Liabilities</t>
  </si>
  <si>
    <t>By Order of the Board</t>
  </si>
  <si>
    <t>CHAN SWEE HONG</t>
  </si>
  <si>
    <t>Company Secretary</t>
  </si>
  <si>
    <t>Kuala Lumpur</t>
  </si>
  <si>
    <t>INDIVIDUAL QUARTER</t>
  </si>
  <si>
    <t>Preceding</t>
  </si>
  <si>
    <t xml:space="preserve">before income tax, minority interests and </t>
  </si>
  <si>
    <t>extraordinary items</t>
  </si>
  <si>
    <t xml:space="preserve">depreciation and amortisation, exceptional items, </t>
  </si>
  <si>
    <t>Operating profit/(loss) before interest on borrowings,</t>
  </si>
  <si>
    <t>income tax, minority interests and extraordinary items</t>
  </si>
  <si>
    <t>As At End</t>
  </si>
  <si>
    <t>of Current</t>
  </si>
  <si>
    <t>Quarter</t>
  </si>
  <si>
    <t>Financial</t>
  </si>
  <si>
    <t>Year End</t>
  </si>
  <si>
    <t>Preacquisition Profits</t>
  </si>
  <si>
    <t xml:space="preserve">           Exchange Fluctuation Reserve</t>
  </si>
  <si>
    <t>check</t>
  </si>
  <si>
    <t xml:space="preserve">Performance bonds </t>
  </si>
  <si>
    <t>Capital Commitments</t>
  </si>
  <si>
    <t>Other Commitments and Contingencies</t>
  </si>
  <si>
    <t>Approved and contracted for</t>
  </si>
  <si>
    <t>Assets employed</t>
  </si>
  <si>
    <t>Credit &amp; leasing</t>
  </si>
  <si>
    <t>By Activity</t>
  </si>
  <si>
    <t>By geographical location</t>
  </si>
  <si>
    <t>Malaysia</t>
  </si>
  <si>
    <t>Underwriting and brokerage of general insurance business</t>
  </si>
  <si>
    <t>Outside Malaysia (Hong Kong and the Philippines)</t>
  </si>
  <si>
    <t>Purchase of quoted securities</t>
  </si>
  <si>
    <t>Sale of quoted securities</t>
  </si>
  <si>
    <t>Profit/(Loss) arising therefrom</t>
  </si>
  <si>
    <t>(a)</t>
  </si>
  <si>
    <t>At Cost</t>
  </si>
  <si>
    <t>At Book Value</t>
  </si>
  <si>
    <t>At Market Value</t>
  </si>
  <si>
    <t>The Group's operations are not seasonal or cyclical in nature.</t>
  </si>
  <si>
    <t xml:space="preserve">Explanatory notes for variance of JAB Group's actual profit from forecast profit </t>
  </si>
  <si>
    <t>Profit Before Taxation &amp; MI</t>
  </si>
  <si>
    <t xml:space="preserve">           Capital Reserve</t>
  </si>
  <si>
    <t>(The figures have not been audited)</t>
  </si>
  <si>
    <t>Details of issuances and repayment of debt and equity securities, share buy-backs, share cancellations, shares held as treasury shares and resale of treasury shares for the current financial year to date.</t>
  </si>
  <si>
    <t>To be in line with the industry practice, there has been a change in the treatment of inward treaty business. In prior years, premium, claims and other transactions in respect of inward treaty business were accounted for in the open underwriting account. The open underwriting account was maintained for a period of 3 years from inception of the underwriting year, after which the net underwriting results were released to the revenue account.</t>
  </si>
  <si>
    <t>Accounting Estimates</t>
  </si>
  <si>
    <t>12 Net tangible assets per share (RM)</t>
  </si>
  <si>
    <t>Trading &amp; marketable securities</t>
  </si>
  <si>
    <t>31/12/00</t>
  </si>
  <si>
    <t>31/3/200</t>
  </si>
  <si>
    <t xml:space="preserve">As of 1 January 2001, premium, claims and other transactions in respect of inward treaty business are accounted for in the revenue account as and when accounts are received. </t>
  </si>
  <si>
    <t>This change in accounting estimate has no effect on turnover, but has decreased the PBT of the Group for the period ended 31 March 2001 by RM2.16 million.</t>
  </si>
  <si>
    <t>(i) Basic (based on 103,777,000 ordinary shares) (sen)</t>
  </si>
  <si>
    <t>Less: Group's share of associated companies' turnover</t>
  </si>
  <si>
    <t>Dividend</t>
  </si>
  <si>
    <t>Not applicable.</t>
  </si>
  <si>
    <t>2 nd Quarter</t>
  </si>
  <si>
    <t>Revenue</t>
  </si>
  <si>
    <t xml:space="preserve"> </t>
  </si>
  <si>
    <t>(ii) Fully diluted (sen)</t>
  </si>
  <si>
    <t>*5.95</t>
  </si>
  <si>
    <t xml:space="preserve">Other income </t>
  </si>
  <si>
    <t xml:space="preserve">Investment Income </t>
  </si>
  <si>
    <t>The investment income as disclosed under item 1 (b) of the Consolidated Income Statement is investment income arising mainly from fixed deposit interest and dividend income arising from shareholders' fund.</t>
  </si>
  <si>
    <t>3 nd Quarter</t>
  </si>
  <si>
    <t xml:space="preserve">           Acquisition Reserve</t>
  </si>
  <si>
    <t>The accounting policies adopted in this quarterly financial statement are the same as that used in the financial statement for the year ended 31 December 2000 and it complies with the accounting standards that are applicable for the current financial year.</t>
  </si>
  <si>
    <t xml:space="preserve">depreciation and amortisation and exceptional items but </t>
  </si>
  <si>
    <t>5.12*</t>
  </si>
  <si>
    <t>For The Financial Quarter Ended 31 December 2001</t>
  </si>
  <si>
    <t>There were no exceptional items for the financial quarter ended 31 December 2001.</t>
  </si>
  <si>
    <t>There were no extraordinary items for the financial quarter ended 31 December 2001.</t>
  </si>
  <si>
    <t>4th Quarter</t>
  </si>
  <si>
    <t>The purchase and disposal of quoted securities by the Group (other than those subsidiary companies involved in the insurance business) for the financial quarter ended 31 December 2001 are as follows:-</t>
  </si>
  <si>
    <t>As at 31 December 2001, the Group's investment in quoted shares (other than by those subsidiary companies involved in the insurance business) are as follows:-</t>
  </si>
  <si>
    <t>There were no issuances and repayment of debt and equity securities, share buy-backs, share cancellations, shares held as treasury shares and resale of treasury shares for the financial quarter ended 31 December 2001.</t>
  </si>
  <si>
    <t>As at 31 December 2001</t>
  </si>
  <si>
    <t>4 th Quarter</t>
  </si>
  <si>
    <t xml:space="preserve"> - Current</t>
  </si>
  <si>
    <t>There were no preacquisition profits which have been included in the results for the financial quarter ended 31 December 2001.</t>
  </si>
  <si>
    <t xml:space="preserve">The directors are pleased to recommend a First and Final Dividend of 8% less 28% Income Tax (2000: 8% less 28% Income Tax). The recommendation of the First and Final Dividend is subject to the approval of the shareholders of the Company. The date on which the dividend is payable and the entitlement date for the dividends will be announced at a later date.     </t>
  </si>
  <si>
    <t>There were no major changes in the composition of the company for the financial quarter ended 31 December 2001.</t>
  </si>
  <si>
    <t>The taxation figures include the following:</t>
  </si>
  <si>
    <t>26 February 2002</t>
  </si>
  <si>
    <t>(l)</t>
  </si>
  <si>
    <t>Profit/(loss) after taxation and effect of SSAP 28</t>
  </si>
  <si>
    <t>attributable to members of the company</t>
  </si>
  <si>
    <t>Effect of  SSAP 28</t>
  </si>
  <si>
    <t xml:space="preserve">          Tax Recoverable</t>
  </si>
  <si>
    <t xml:space="preserve"> 3 Investment in Property</t>
  </si>
  <si>
    <t xml:space="preserve"> 4 Long Term Investments</t>
  </si>
  <si>
    <t xml:space="preserve"> 5 Current Assets</t>
  </si>
  <si>
    <t xml:space="preserve"> 6 Current Liabilities</t>
  </si>
  <si>
    <t xml:space="preserve"> 7 Net Current Assets or Current Liabilities</t>
  </si>
  <si>
    <t xml:space="preserve"> 8 Shareholders' Funds</t>
  </si>
  <si>
    <t xml:space="preserve"> 9 Minority Interests</t>
  </si>
  <si>
    <t>10 Long Term Borrowings</t>
  </si>
  <si>
    <t>11 Other Long Term Liabilities</t>
  </si>
  <si>
    <t>Earnings per share based on 2(i) above after deducting</t>
  </si>
  <si>
    <t>In the normal course of business, the Group makes various commitments and incurs certain liabilities on behalf of customers. Details of the Group's commitments and contingent liabilities as at 21 February 2002 (the latest practicable date which is not earlier than 7 days from the date of issue of this quarterly report) are as follows:-</t>
  </si>
  <si>
    <t>The Group did not have any financial instruments with off balance sheet risk as at 21 February 2002, the latest practicable date which is not earlier than 7 days from the date of issue of this quarterly report.</t>
  </si>
  <si>
    <t>There were no material litigation (outside the ordinary course of its principal subsidiary's business) as at 21 February 2002, the latest practicable date which is not earlier than 7 days from the date of issue of this quarterly report.</t>
  </si>
  <si>
    <t>There were no corporate proposals which have been announced by the Company and which have not been completed as at 21 February 2002.</t>
  </si>
  <si>
    <t>The Jerneh Group’s performance up to 31 December 2001 was encouraging. The insurance industry is expected to remain highly competitive. The increase in reinsurance costs as a result of the reduced reinsurance capacity is expected to affect profit margins. Against these scenarios, the Directors expect year 2002 to be challenging. The Group will continue to be selective in underwriting quality business and improving claims control. Barring unforeseen circumstances, the Group should continue to be profitable in year 2002.</t>
  </si>
  <si>
    <t>The Group borrowings as at 31 December 2001 amounted to RM20.8 million, all of which were unsecured and short term in nature.</t>
  </si>
  <si>
    <t>The Group registered a profit of RM6.5 million during the current quarter, as compared to the previous quarter of RM9.7 million. The decrease in profit was due to lower volume of business underwritten by its insurance subsidiary during the quarter under review, after taking into account of the RM0.8 million gain arising from the liquidation of an associated company.</t>
  </si>
  <si>
    <t>Effective tax rate</t>
  </si>
  <si>
    <t>The effective tax rate of 18% for the current quarter and 26% for the year ended 31 December 2001 were lower than the statutory tax rate of 28% mainly because of the effect of the lower rates of income tax applicable to profits of certain overseas subsidiary companies.</t>
  </si>
  <si>
    <t xml:space="preserve"> - (Under)/Over provision in prior year</t>
  </si>
  <si>
    <t>The Group's PBT for the financial period ended 31 December 2001 reported an increase of RM18.4million to RM35.2million as compared to RM16.8million achieved in the corresponding period in 2000. This was mainly due to better underwriting performance from its principal subsidiary, Jerneh Insurance Berhad, as a result of proactive measures adopted by the management to underwrite better quality business and improve claims control during the year.</t>
  </si>
  <si>
    <t>*</t>
  </si>
  <si>
    <t>* There are no dilution in earnings per share for this quarter due to the termination of the JAB ESOS on 20 December 2001.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</si>
</sst>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000000"/>
    <numFmt numFmtId="167" formatCode="0.000000"/>
    <numFmt numFmtId="168" formatCode="0.00000"/>
    <numFmt numFmtId="169" formatCode="0.0000"/>
    <numFmt numFmtId="170" formatCode="0.000"/>
    <numFmt numFmtId="171" formatCode="0.0"/>
    <numFmt numFmtId="172" formatCode="_(* #,##0.000_);_(* \(#,##0.000\);_(* &quot;-&quot;??_);_(@_)"/>
    <numFmt numFmtId="173" formatCode="0.0%"/>
    <numFmt numFmtId="174" formatCode="d\-mmm\-yyyy"/>
  </numFmts>
  <fonts count="27">
    <font>
      <sz val="10"/>
      <name val="Arial"/>
      <family val="0"/>
    </font>
    <font>
      <b/>
      <sz val="12"/>
      <name val="Times New Roman"/>
      <family val="1"/>
    </font>
    <font>
      <sz val="11"/>
      <name val="Times New Roman"/>
      <family val="1"/>
    </font>
    <font>
      <sz val="11"/>
      <name val="Arial"/>
      <family val="0"/>
    </font>
    <font>
      <sz val="8"/>
      <name val="Times New Roman"/>
      <family val="1"/>
    </font>
    <font>
      <sz val="8"/>
      <name val="Arial"/>
      <family val="0"/>
    </font>
    <font>
      <b/>
      <sz val="10"/>
      <name val="Times New Roman"/>
      <family val="1"/>
    </font>
    <font>
      <b/>
      <sz val="10"/>
      <name val="Arial"/>
      <family val="0"/>
    </font>
    <font>
      <sz val="10"/>
      <name val="Times New Roman"/>
      <family val="1"/>
    </font>
    <font>
      <sz val="12"/>
      <name val="Arial"/>
      <family val="0"/>
    </font>
    <font>
      <i/>
      <sz val="8"/>
      <name val="Times New Roman"/>
      <family val="1"/>
    </font>
    <font>
      <b/>
      <i/>
      <sz val="8"/>
      <name val="Times New Roman"/>
      <family val="1"/>
    </font>
    <font>
      <b/>
      <sz val="8"/>
      <name val="Times New Roman"/>
      <family val="1"/>
    </font>
    <font>
      <b/>
      <sz val="8"/>
      <name val="Arial"/>
      <family val="0"/>
    </font>
    <font>
      <b/>
      <i/>
      <sz val="10"/>
      <name val="Times New Roman"/>
      <family val="1"/>
    </font>
    <font>
      <b/>
      <u val="single"/>
      <sz val="10"/>
      <name val="Times New Roman"/>
      <family val="1"/>
    </font>
    <font>
      <i/>
      <sz val="10"/>
      <name val="Times New Roman"/>
      <family val="1"/>
    </font>
    <font>
      <i/>
      <sz val="10"/>
      <name val="Arial"/>
      <family val="0"/>
    </font>
    <font>
      <sz val="9"/>
      <name val="Garamond"/>
      <family val="1"/>
    </font>
    <font>
      <i/>
      <sz val="8"/>
      <name val="Garamond"/>
      <family val="1"/>
    </font>
    <font>
      <i/>
      <sz val="8"/>
      <name val="Arial"/>
      <family val="0"/>
    </font>
    <font>
      <u val="single"/>
      <sz val="10"/>
      <name val="Times New Roman"/>
      <family val="1"/>
    </font>
    <font>
      <u val="single"/>
      <sz val="10"/>
      <name val="Arial"/>
      <family val="0"/>
    </font>
    <font>
      <b/>
      <sz val="9"/>
      <name val="Times New Roman"/>
      <family val="1"/>
    </font>
    <font>
      <sz val="9"/>
      <name val="Times New Roman"/>
      <family val="1"/>
    </font>
    <font>
      <b/>
      <sz val="11"/>
      <name val="Arial"/>
      <family val="2"/>
    </font>
    <font>
      <sz val="9"/>
      <name val="Arial"/>
      <family val="0"/>
    </font>
  </fonts>
  <fills count="2">
    <fill>
      <patternFill/>
    </fill>
    <fill>
      <patternFill patternType="gray125"/>
    </fill>
  </fills>
  <borders count="15">
    <border>
      <left/>
      <right/>
      <top/>
      <bottom/>
      <diagonal/>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medium"/>
    </border>
    <border>
      <left>
        <color indexed="63"/>
      </left>
      <right style="thin"/>
      <top>
        <color indexed="63"/>
      </top>
      <bottom style="double"/>
    </border>
    <border>
      <left>
        <color indexed="63"/>
      </left>
      <right>
        <color indexed="63"/>
      </right>
      <top style="thin"/>
      <bottom style="double"/>
    </border>
    <border>
      <left>
        <color indexed="63"/>
      </left>
      <right>
        <color indexed="63"/>
      </right>
      <top style="double"/>
      <bottom>
        <color indexed="63"/>
      </bottom>
    </border>
    <border>
      <left>
        <color indexed="63"/>
      </left>
      <right style="thin"/>
      <top>
        <color indexed="63"/>
      </top>
      <bottom style="thin"/>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1">
    <xf numFmtId="0" fontId="0" fillId="0" borderId="0" xfId="0" applyAlignment="1">
      <alignment/>
    </xf>
    <xf numFmtId="0" fontId="2" fillId="0" borderId="0" xfId="0" applyFont="1" applyAlignment="1">
      <alignment/>
    </xf>
    <xf numFmtId="0" fontId="3" fillId="0" borderId="0" xfId="0" applyFont="1" applyAlignment="1">
      <alignment/>
    </xf>
    <xf numFmtId="165" fontId="2" fillId="0" borderId="0" xfId="15" applyNumberFormat="1" applyFont="1" applyAlignment="1">
      <alignment/>
    </xf>
    <xf numFmtId="0" fontId="4" fillId="0" borderId="0" xfId="0" applyFont="1" applyAlignment="1">
      <alignment horizontal="center"/>
    </xf>
    <xf numFmtId="0" fontId="4"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horizontal="center"/>
    </xf>
    <xf numFmtId="0" fontId="8" fillId="0" borderId="0" xfId="0" applyFont="1" applyAlignment="1">
      <alignment/>
    </xf>
    <xf numFmtId="0" fontId="0" fillId="0" borderId="0" xfId="0" applyFont="1" applyAlignment="1">
      <alignment/>
    </xf>
    <xf numFmtId="165" fontId="8" fillId="0" borderId="0" xfId="15" applyNumberFormat="1" applyFont="1" applyAlignment="1">
      <alignment/>
    </xf>
    <xf numFmtId="0" fontId="0" fillId="0" borderId="0" xfId="0" applyFont="1" applyAlignment="1">
      <alignment horizontal="center"/>
    </xf>
    <xf numFmtId="0" fontId="6" fillId="0" borderId="0" xfId="0" applyFont="1" applyAlignment="1">
      <alignment horizontal="left"/>
    </xf>
    <xf numFmtId="0" fontId="5" fillId="0" borderId="0" xfId="0" applyFont="1" applyAlignment="1">
      <alignment horizontal="center"/>
    </xf>
    <xf numFmtId="0" fontId="11" fillId="0" borderId="0" xfId="0" applyFont="1" applyAlignment="1">
      <alignment horizontal="left"/>
    </xf>
    <xf numFmtId="0" fontId="12" fillId="0" borderId="0" xfId="0" applyFont="1" applyAlignment="1">
      <alignment/>
    </xf>
    <xf numFmtId="0" fontId="13" fillId="0" borderId="0" xfId="0" applyFont="1" applyAlignment="1">
      <alignment/>
    </xf>
    <xf numFmtId="165" fontId="3" fillId="0" borderId="0" xfId="15" applyNumberFormat="1" applyFont="1" applyAlignment="1">
      <alignment/>
    </xf>
    <xf numFmtId="165" fontId="8" fillId="0" borderId="1" xfId="15" applyNumberFormat="1" applyFont="1" applyBorder="1" applyAlignment="1">
      <alignment/>
    </xf>
    <xf numFmtId="165" fontId="8" fillId="0" borderId="2" xfId="15" applyNumberFormat="1" applyFont="1" applyBorder="1" applyAlignment="1">
      <alignment/>
    </xf>
    <xf numFmtId="165" fontId="8" fillId="0" borderId="0" xfId="15" applyNumberFormat="1" applyFont="1" applyBorder="1" applyAlignment="1">
      <alignment/>
    </xf>
    <xf numFmtId="0" fontId="8" fillId="0" borderId="0" xfId="0" applyFont="1" applyAlignment="1">
      <alignment/>
    </xf>
    <xf numFmtId="0" fontId="8" fillId="0" borderId="0" xfId="0" applyFont="1" applyAlignment="1">
      <alignment vertical="top" wrapText="1"/>
    </xf>
    <xf numFmtId="0" fontId="14" fillId="0" borderId="0" xfId="0" applyFont="1" applyAlignment="1">
      <alignment vertical="top" wrapText="1"/>
    </xf>
    <xf numFmtId="0" fontId="8" fillId="0" borderId="0" xfId="0" applyFont="1" applyAlignment="1">
      <alignment vertical="top"/>
    </xf>
    <xf numFmtId="0" fontId="16" fillId="0" borderId="0" xfId="0" applyFont="1" applyAlignment="1">
      <alignment/>
    </xf>
    <xf numFmtId="0" fontId="0" fillId="0" borderId="0" xfId="0" applyAlignment="1">
      <alignment vertical="top" wrapText="1"/>
    </xf>
    <xf numFmtId="0" fontId="18" fillId="0" borderId="0" xfId="0" applyFont="1" applyAlignment="1">
      <alignment horizontal="center"/>
    </xf>
    <xf numFmtId="0" fontId="20" fillId="0" borderId="0" xfId="0" applyFont="1" applyAlignment="1">
      <alignment horizontal="center"/>
    </xf>
    <xf numFmtId="0" fontId="6" fillId="0" borderId="0" xfId="0" applyFont="1" applyAlignment="1">
      <alignment vertical="top" wrapText="1"/>
    </xf>
    <xf numFmtId="0" fontId="8" fillId="0" borderId="0" xfId="0" applyFont="1" applyAlignment="1">
      <alignment horizontal="center" vertical="top" wrapText="1"/>
    </xf>
    <xf numFmtId="0" fontId="6" fillId="0" borderId="0" xfId="0" applyFont="1" applyAlignment="1">
      <alignment horizontal="right"/>
    </xf>
    <xf numFmtId="0" fontId="16" fillId="0" borderId="0" xfId="0" applyFont="1" applyAlignment="1">
      <alignment horizontal="right"/>
    </xf>
    <xf numFmtId="0" fontId="8" fillId="0" borderId="0" xfId="0" applyFont="1" applyAlignment="1">
      <alignment horizontal="justify" wrapText="1"/>
    </xf>
    <xf numFmtId="0" fontId="9" fillId="0" borderId="0" xfId="0" applyFont="1" applyAlignment="1">
      <alignment horizontal="center"/>
    </xf>
    <xf numFmtId="0" fontId="0" fillId="0" borderId="0" xfId="0" applyAlignment="1">
      <alignment horizontal="justify" vertical="top" wrapText="1"/>
    </xf>
    <xf numFmtId="0" fontId="2" fillId="0" borderId="0" xfId="0" applyFont="1" applyAlignment="1">
      <alignment horizontal="right"/>
    </xf>
    <xf numFmtId="0" fontId="6" fillId="0" borderId="3" xfId="0" applyFont="1" applyBorder="1" applyAlignment="1">
      <alignment horizontal="centerContinuous"/>
    </xf>
    <xf numFmtId="0" fontId="6" fillId="0" borderId="0" xfId="0" applyFont="1" applyBorder="1" applyAlignment="1">
      <alignment horizontal="center"/>
    </xf>
    <xf numFmtId="0" fontId="6" fillId="0" borderId="4" xfId="0" applyFont="1" applyBorder="1" applyAlignment="1">
      <alignment horizontal="center"/>
    </xf>
    <xf numFmtId="14" fontId="6" fillId="0" borderId="0" xfId="0" applyNumberFormat="1" applyFont="1" applyBorder="1" applyAlignment="1">
      <alignment horizontal="center"/>
    </xf>
    <xf numFmtId="0" fontId="8" fillId="0" borderId="5" xfId="0" applyFont="1" applyBorder="1" applyAlignment="1">
      <alignment/>
    </xf>
    <xf numFmtId="0" fontId="8" fillId="0" borderId="0" xfId="0" applyFont="1" applyBorder="1" applyAlignment="1">
      <alignment/>
    </xf>
    <xf numFmtId="0" fontId="8" fillId="0" borderId="4" xfId="0" applyFont="1" applyBorder="1" applyAlignment="1">
      <alignment/>
    </xf>
    <xf numFmtId="165" fontId="8" fillId="0" borderId="0" xfId="15" applyNumberFormat="1" applyFont="1" applyBorder="1" applyAlignment="1">
      <alignment horizontal="center"/>
    </xf>
    <xf numFmtId="165" fontId="8" fillId="0" borderId="4" xfId="15" applyNumberFormat="1" applyFont="1" applyBorder="1" applyAlignment="1">
      <alignment/>
    </xf>
    <xf numFmtId="43" fontId="8" fillId="0" borderId="0" xfId="15" applyFont="1" applyBorder="1" applyAlignment="1">
      <alignment/>
    </xf>
    <xf numFmtId="0" fontId="0" fillId="0" borderId="0" xfId="0" applyFont="1" applyBorder="1" applyAlignment="1">
      <alignment/>
    </xf>
    <xf numFmtId="0" fontId="8" fillId="0" borderId="6" xfId="0" applyFont="1" applyBorder="1" applyAlignment="1">
      <alignment/>
    </xf>
    <xf numFmtId="0" fontId="8" fillId="0" borderId="7" xfId="0" applyFont="1" applyBorder="1" applyAlignment="1">
      <alignment/>
    </xf>
    <xf numFmtId="0" fontId="6" fillId="0" borderId="8" xfId="0" applyFont="1" applyBorder="1" applyAlignment="1">
      <alignment/>
    </xf>
    <xf numFmtId="0" fontId="8" fillId="0" borderId="5" xfId="0" applyFont="1" applyBorder="1" applyAlignment="1">
      <alignment horizontal="right"/>
    </xf>
    <xf numFmtId="0" fontId="8" fillId="0" borderId="3" xfId="0" applyFont="1" applyBorder="1" applyAlignment="1">
      <alignment/>
    </xf>
    <xf numFmtId="0" fontId="6" fillId="0" borderId="5" xfId="0" applyFont="1" applyBorder="1" applyAlignment="1">
      <alignment horizontal="left"/>
    </xf>
    <xf numFmtId="0" fontId="6" fillId="0" borderId="5" xfId="0" applyFont="1" applyBorder="1" applyAlignment="1">
      <alignment/>
    </xf>
    <xf numFmtId="165" fontId="8" fillId="0" borderId="9" xfId="15" applyNumberFormat="1" applyFont="1" applyBorder="1" applyAlignment="1">
      <alignment/>
    </xf>
    <xf numFmtId="165" fontId="8" fillId="0" borderId="10" xfId="15" applyNumberFormat="1" applyFont="1" applyBorder="1" applyAlignment="1">
      <alignment/>
    </xf>
    <xf numFmtId="0" fontId="6" fillId="0" borderId="0" xfId="0" applyFont="1" applyAlignment="1">
      <alignment horizontal="center" vertical="top" wrapText="1"/>
    </xf>
    <xf numFmtId="165" fontId="8" fillId="0" borderId="0" xfId="15" applyNumberFormat="1" applyFont="1" applyFill="1" applyBorder="1" applyAlignment="1">
      <alignment/>
    </xf>
    <xf numFmtId="171" fontId="0" fillId="0" borderId="0" xfId="0" applyNumberFormat="1" applyFont="1" applyAlignment="1">
      <alignment/>
    </xf>
    <xf numFmtId="165" fontId="8" fillId="0" borderId="1" xfId="15" applyNumberFormat="1" applyFont="1" applyFill="1" applyBorder="1" applyAlignment="1">
      <alignment/>
    </xf>
    <xf numFmtId="0" fontId="8" fillId="0" borderId="0" xfId="0" applyFont="1" applyAlignment="1" quotePrefix="1">
      <alignment vertical="top" wrapText="1"/>
    </xf>
    <xf numFmtId="0" fontId="8" fillId="0" borderId="0" xfId="0" applyFont="1" applyAlignment="1">
      <alignment horizontal="justify" vertical="top" wrapText="1"/>
    </xf>
    <xf numFmtId="0" fontId="8" fillId="0" borderId="0" xfId="0" applyFont="1" applyAlignment="1">
      <alignment horizontal="center"/>
    </xf>
    <xf numFmtId="3" fontId="8" fillId="0" borderId="0" xfId="0" applyNumberFormat="1" applyFont="1" applyBorder="1" applyAlignment="1" quotePrefix="1">
      <alignment horizontal="center" vertical="top" wrapText="1"/>
    </xf>
    <xf numFmtId="0" fontId="23" fillId="0" borderId="0" xfId="0" applyFont="1" applyAlignment="1">
      <alignment horizontal="center" vertical="top" wrapText="1"/>
    </xf>
    <xf numFmtId="165" fontId="0" fillId="0" borderId="0" xfId="0" applyNumberFormat="1" applyFont="1" applyAlignment="1">
      <alignment/>
    </xf>
    <xf numFmtId="0" fontId="8" fillId="0" borderId="0" xfId="0" applyFont="1" applyAlignment="1">
      <alignment horizontal="left" vertical="top"/>
    </xf>
    <xf numFmtId="165" fontId="8" fillId="0" borderId="5" xfId="0" applyNumberFormat="1" applyFont="1" applyBorder="1" applyAlignment="1">
      <alignment/>
    </xf>
    <xf numFmtId="0" fontId="23" fillId="0" borderId="0" xfId="0" applyFont="1" applyBorder="1" applyAlignment="1">
      <alignment horizontal="center" vertical="top" wrapText="1"/>
    </xf>
    <xf numFmtId="165" fontId="24" fillId="0" borderId="0" xfId="15" applyNumberFormat="1" applyFont="1" applyAlignment="1">
      <alignment horizontal="right" vertical="top" wrapText="1"/>
    </xf>
    <xf numFmtId="165" fontId="24" fillId="0" borderId="7" xfId="15" applyNumberFormat="1" applyFont="1" applyBorder="1" applyAlignment="1">
      <alignment horizontal="right" vertical="top" wrapText="1"/>
    </xf>
    <xf numFmtId="165" fontId="24" fillId="0" borderId="0" xfId="15" applyNumberFormat="1" applyFont="1" applyBorder="1" applyAlignment="1">
      <alignment horizontal="right" vertical="top" wrapText="1"/>
    </xf>
    <xf numFmtId="165" fontId="24" fillId="0" borderId="11" xfId="15" applyNumberFormat="1" applyFont="1" applyBorder="1" applyAlignment="1">
      <alignment horizontal="right" vertical="top" wrapText="1"/>
    </xf>
    <xf numFmtId="0" fontId="24" fillId="0" borderId="0" xfId="0" applyFont="1" applyAlignment="1">
      <alignment horizontal="justify" vertical="top" wrapText="1"/>
    </xf>
    <xf numFmtId="0" fontId="24" fillId="0" borderId="0" xfId="0" applyFont="1" applyAlignment="1">
      <alignment horizontal="left" vertical="top"/>
    </xf>
    <xf numFmtId="0" fontId="24" fillId="0" borderId="0" xfId="0" applyFont="1" applyAlignment="1">
      <alignment horizontal="justify" vertical="top"/>
    </xf>
    <xf numFmtId="0" fontId="23" fillId="0" borderId="0" xfId="0" applyFont="1" applyAlignment="1">
      <alignment horizontal="left"/>
    </xf>
    <xf numFmtId="0" fontId="23" fillId="0" borderId="0" xfId="0" applyFont="1" applyAlignment="1">
      <alignment horizontal="justify"/>
    </xf>
    <xf numFmtId="0" fontId="24" fillId="0" borderId="0" xfId="0" applyFont="1" applyAlignment="1">
      <alignment/>
    </xf>
    <xf numFmtId="0" fontId="25" fillId="0" borderId="0" xfId="0" applyFont="1" applyAlignment="1">
      <alignment/>
    </xf>
    <xf numFmtId="14" fontId="25" fillId="0" borderId="0" xfId="0" applyNumberFormat="1" applyFont="1" applyAlignment="1">
      <alignment horizontal="left"/>
    </xf>
    <xf numFmtId="0" fontId="7" fillId="0" borderId="0" xfId="0" applyFont="1" applyAlignment="1">
      <alignment/>
    </xf>
    <xf numFmtId="14" fontId="7" fillId="0" borderId="0" xfId="0" applyNumberFormat="1" applyFont="1" applyAlignment="1">
      <alignment horizontal="left"/>
    </xf>
    <xf numFmtId="165" fontId="8" fillId="0" borderId="0" xfId="15" applyNumberFormat="1" applyFont="1" applyAlignment="1">
      <alignment horizontal="justify" vertical="top" wrapText="1"/>
    </xf>
    <xf numFmtId="165" fontId="8" fillId="0" borderId="2" xfId="15" applyNumberFormat="1" applyFont="1" applyBorder="1" applyAlignment="1">
      <alignment horizontal="justify" vertical="top" wrapText="1"/>
    </xf>
    <xf numFmtId="3" fontId="8" fillId="0" borderId="2" xfId="0" applyNumberFormat="1" applyFont="1" applyBorder="1" applyAlignment="1">
      <alignment horizontal="center" vertical="top" wrapText="1"/>
    </xf>
    <xf numFmtId="0" fontId="23" fillId="0" borderId="0" xfId="0" applyFont="1" applyAlignment="1">
      <alignment horizontal="left" vertical="top"/>
    </xf>
    <xf numFmtId="165" fontId="8" fillId="0" borderId="4" xfId="15" applyNumberFormat="1" applyFont="1" applyFill="1" applyBorder="1" applyAlignment="1">
      <alignment/>
    </xf>
    <xf numFmtId="165" fontId="8" fillId="0" borderId="9" xfId="15" applyNumberFormat="1" applyFont="1" applyFill="1" applyBorder="1" applyAlignment="1">
      <alignment/>
    </xf>
    <xf numFmtId="165" fontId="8" fillId="0" borderId="12" xfId="15" applyNumberFormat="1" applyFont="1" applyBorder="1" applyAlignment="1">
      <alignment horizontal="justify" vertical="top" wrapText="1"/>
    </xf>
    <xf numFmtId="0" fontId="6" fillId="0" borderId="0" xfId="0" applyFont="1" applyFill="1" applyAlignment="1" quotePrefix="1">
      <alignment/>
    </xf>
    <xf numFmtId="0" fontId="6" fillId="0" borderId="0" xfId="0" applyFont="1" applyFill="1" applyAlignment="1" quotePrefix="1">
      <alignment/>
    </xf>
    <xf numFmtId="0" fontId="6" fillId="0" borderId="0" xfId="0" applyFont="1" applyAlignment="1">
      <alignment vertical="top"/>
    </xf>
    <xf numFmtId="0" fontId="23" fillId="0" borderId="0" xfId="0" applyFont="1" applyBorder="1" applyAlignment="1">
      <alignment horizontal="centerContinuous"/>
    </xf>
    <xf numFmtId="0" fontId="23" fillId="0" borderId="0" xfId="0" applyFont="1" applyBorder="1" applyAlignment="1">
      <alignment horizontal="center"/>
    </xf>
    <xf numFmtId="0" fontId="24" fillId="0" borderId="0" xfId="0" applyFont="1" applyBorder="1" applyAlignment="1">
      <alignment/>
    </xf>
    <xf numFmtId="165" fontId="24" fillId="0" borderId="0" xfId="15" applyNumberFormat="1" applyFont="1" applyBorder="1" applyAlignment="1">
      <alignment/>
    </xf>
    <xf numFmtId="165" fontId="24" fillId="0" borderId="0" xfId="15" applyNumberFormat="1" applyFont="1" applyFill="1" applyBorder="1" applyAlignment="1">
      <alignment/>
    </xf>
    <xf numFmtId="0" fontId="24" fillId="0" borderId="0" xfId="0" applyFont="1" applyBorder="1" applyAlignment="1">
      <alignment horizontal="justify" vertical="top" wrapText="1"/>
    </xf>
    <xf numFmtId="2" fontId="8" fillId="0" borderId="0" xfId="15" applyNumberFormat="1" applyFont="1" applyBorder="1" applyAlignment="1">
      <alignment/>
    </xf>
    <xf numFmtId="2" fontId="8" fillId="0" borderId="7" xfId="0" applyNumberFormat="1" applyFont="1" applyBorder="1" applyAlignment="1">
      <alignment/>
    </xf>
    <xf numFmtId="43" fontId="8" fillId="0" borderId="13" xfId="15" applyNumberFormat="1" applyFont="1" applyBorder="1" applyAlignment="1">
      <alignment/>
    </xf>
    <xf numFmtId="0" fontId="14" fillId="0" borderId="0" xfId="0" applyFont="1" applyAlignment="1">
      <alignment horizontal="left" vertical="top"/>
    </xf>
    <xf numFmtId="2" fontId="8" fillId="0" borderId="0" xfId="0" applyNumberFormat="1" applyFont="1" applyBorder="1" applyAlignment="1">
      <alignment/>
    </xf>
    <xf numFmtId="165" fontId="8" fillId="0" borderId="0" xfId="15" applyNumberFormat="1" applyFont="1" applyBorder="1" applyAlignment="1">
      <alignment horizontal="justify" vertical="top" wrapText="1"/>
    </xf>
    <xf numFmtId="14" fontId="8" fillId="0" borderId="0" xfId="0" applyNumberFormat="1" applyFont="1" applyAlignment="1">
      <alignment/>
    </xf>
    <xf numFmtId="174" fontId="6" fillId="0" borderId="0" xfId="0" applyNumberFormat="1" applyFont="1" applyBorder="1" applyAlignment="1">
      <alignment horizontal="center"/>
    </xf>
    <xf numFmtId="174" fontId="6" fillId="0" borderId="4" xfId="0" applyNumberFormat="1" applyFont="1" applyBorder="1" applyAlignment="1">
      <alignment horizontal="center"/>
    </xf>
    <xf numFmtId="0" fontId="16" fillId="0" borderId="0" xfId="0" applyFont="1" applyAlignment="1" quotePrefix="1">
      <alignment/>
    </xf>
    <xf numFmtId="43" fontId="8" fillId="0" borderId="7" xfId="15" applyNumberFormat="1" applyFont="1" applyBorder="1" applyAlignment="1">
      <alignment/>
    </xf>
    <xf numFmtId="15" fontId="23" fillId="0" borderId="0" xfId="0" applyNumberFormat="1" applyFont="1" applyBorder="1" applyAlignment="1">
      <alignment horizontal="center"/>
    </xf>
    <xf numFmtId="0" fontId="17" fillId="0" borderId="0" xfId="0" applyFont="1" applyAlignment="1">
      <alignment wrapText="1"/>
    </xf>
    <xf numFmtId="15" fontId="6" fillId="0" borderId="0" xfId="0" applyNumberFormat="1" applyFont="1" applyBorder="1" applyAlignment="1">
      <alignment horizontal="center"/>
    </xf>
    <xf numFmtId="43" fontId="8" fillId="0" borderId="0" xfId="15" applyNumberFormat="1" applyFont="1" applyBorder="1" applyAlignment="1">
      <alignment horizontal="center"/>
    </xf>
    <xf numFmtId="0" fontId="15" fillId="0" borderId="0" xfId="0" applyFont="1" applyFill="1" applyAlignment="1">
      <alignment/>
    </xf>
    <xf numFmtId="0" fontId="8" fillId="0" borderId="0" xfId="0" applyFont="1" applyFill="1" applyAlignment="1">
      <alignment/>
    </xf>
    <xf numFmtId="0" fontId="8" fillId="0" borderId="0" xfId="0" applyFont="1" applyFill="1" applyAlignment="1" quotePrefix="1">
      <alignment/>
    </xf>
    <xf numFmtId="0" fontId="14" fillId="0" borderId="0" xfId="0" applyFont="1" applyFill="1" applyAlignment="1" quotePrefix="1">
      <alignment/>
    </xf>
    <xf numFmtId="15" fontId="8" fillId="0" borderId="0" xfId="0" applyNumberFormat="1" applyFont="1" applyFill="1" applyAlignment="1" quotePrefix="1">
      <alignment/>
    </xf>
    <xf numFmtId="0" fontId="6" fillId="0" borderId="0" xfId="0" applyFont="1" applyAlignment="1">
      <alignment horizontal="right" vertical="top" wrapText="1"/>
    </xf>
    <xf numFmtId="43" fontId="8" fillId="0" borderId="0" xfId="15" applyFont="1" applyBorder="1" applyAlignment="1">
      <alignment horizontal="right"/>
    </xf>
    <xf numFmtId="0" fontId="8" fillId="0" borderId="0" xfId="0" applyFont="1" applyBorder="1" applyAlignment="1" quotePrefix="1">
      <alignment horizontal="left"/>
    </xf>
    <xf numFmtId="0" fontId="6" fillId="0" borderId="0" xfId="0" applyFont="1" applyAlignment="1" quotePrefix="1">
      <alignment horizontal="left" vertical="top"/>
    </xf>
    <xf numFmtId="15" fontId="8" fillId="0" borderId="0" xfId="0" applyNumberFormat="1" applyFont="1" applyAlignment="1">
      <alignment horizontal="center"/>
    </xf>
    <xf numFmtId="0" fontId="0" fillId="0" borderId="4" xfId="0" applyFont="1" applyBorder="1" applyAlignment="1">
      <alignment/>
    </xf>
    <xf numFmtId="43" fontId="8" fillId="0" borderId="4" xfId="15" applyFont="1" applyBorder="1" applyAlignment="1">
      <alignment/>
    </xf>
    <xf numFmtId="0" fontId="24" fillId="0" borderId="0" xfId="0" applyFont="1" applyBorder="1" applyAlignment="1" quotePrefix="1">
      <alignment/>
    </xf>
    <xf numFmtId="165" fontId="24" fillId="0" borderId="11" xfId="15" applyNumberFormat="1" applyFont="1" applyBorder="1" applyAlignment="1">
      <alignment/>
    </xf>
    <xf numFmtId="0" fontId="0" fillId="0" borderId="0" xfId="0" applyFont="1" applyAlignment="1">
      <alignment/>
    </xf>
    <xf numFmtId="0" fontId="6" fillId="0" borderId="0" xfId="0" applyFont="1" applyAlignment="1">
      <alignment horizontal="center" wrapText="1"/>
    </xf>
    <xf numFmtId="0" fontId="0" fillId="0" borderId="0" xfId="0" applyAlignment="1">
      <alignment wrapText="1"/>
    </xf>
    <xf numFmtId="0" fontId="8" fillId="0" borderId="0" xfId="0" applyFont="1" applyAlignment="1">
      <alignment horizontal="left" vertical="top" wrapText="1"/>
    </xf>
    <xf numFmtId="9" fontId="8" fillId="0" borderId="0" xfId="19" applyNumberFormat="1" applyFont="1" applyAlignment="1">
      <alignment horizontal="right" vertical="top" wrapText="1"/>
    </xf>
    <xf numFmtId="0" fontId="6" fillId="0" borderId="0" xfId="0" applyFont="1" applyAlignment="1">
      <alignment horizontal="justify" vertical="top" wrapText="1"/>
    </xf>
    <xf numFmtId="0" fontId="16" fillId="0" borderId="0" xfId="0" applyFont="1" applyAlignment="1" quotePrefix="1">
      <alignment horizontal="left" vertical="top" wrapText="1"/>
    </xf>
    <xf numFmtId="0" fontId="16" fillId="0" borderId="0" xfId="0" applyFont="1" applyAlignment="1">
      <alignment horizontal="left" vertical="top" wrapText="1"/>
    </xf>
    <xf numFmtId="0" fontId="6" fillId="0" borderId="3" xfId="0" applyFont="1" applyBorder="1" applyAlignment="1">
      <alignment horizontal="center"/>
    </xf>
    <xf numFmtId="0" fontId="0" fillId="0" borderId="1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18" fillId="0" borderId="0" xfId="0" applyFont="1" applyAlignment="1">
      <alignment horizontal="center"/>
    </xf>
    <xf numFmtId="0" fontId="10" fillId="0" borderId="0" xfId="0" applyFont="1" applyAlignment="1">
      <alignment horizontal="center"/>
    </xf>
    <xf numFmtId="0" fontId="6" fillId="0" borderId="0" xfId="0" applyFont="1" applyAlignment="1">
      <alignment horizontal="center"/>
    </xf>
    <xf numFmtId="0" fontId="0" fillId="0" borderId="0" xfId="0" applyFont="1" applyAlignment="1">
      <alignment horizontal="center"/>
    </xf>
    <xf numFmtId="0" fontId="6" fillId="0" borderId="8" xfId="0" applyFont="1" applyBorder="1" applyAlignment="1">
      <alignment horizontal="left"/>
    </xf>
    <xf numFmtId="0" fontId="0" fillId="0" borderId="3" xfId="0" applyFont="1" applyBorder="1" applyAlignment="1">
      <alignment horizontal="left"/>
    </xf>
    <xf numFmtId="0" fontId="0" fillId="0" borderId="14" xfId="0" applyFont="1" applyBorder="1" applyAlignment="1">
      <alignment horizontal="left"/>
    </xf>
    <xf numFmtId="0" fontId="5" fillId="0" borderId="0" xfId="0" applyFont="1" applyAlignment="1">
      <alignment horizontal="center"/>
    </xf>
    <xf numFmtId="0" fontId="6" fillId="0" borderId="0" xfId="0" applyFont="1" applyAlignment="1">
      <alignment horizontal="center" wrapText="1"/>
    </xf>
    <xf numFmtId="0" fontId="0" fillId="0" borderId="0" xfId="0" applyAlignment="1">
      <alignment wrapText="1"/>
    </xf>
    <xf numFmtId="0" fontId="8" fillId="0" borderId="0" xfId="0" applyFont="1" applyAlignment="1" quotePrefix="1">
      <alignment horizontal="left" vertical="top" wrapText="1"/>
    </xf>
    <xf numFmtId="0" fontId="8" fillId="0" borderId="0" xfId="0" applyFont="1" applyAlignment="1">
      <alignment horizontal="left" vertical="top" wrapText="1"/>
    </xf>
    <xf numFmtId="0" fontId="8" fillId="0" borderId="0" xfId="0" applyFont="1" applyAlignment="1">
      <alignment horizontal="justify" vertical="top" wrapText="1"/>
    </xf>
    <xf numFmtId="0" fontId="0" fillId="0" borderId="0" xfId="0" applyAlignment="1">
      <alignment horizontal="justify" vertical="top" wrapText="1"/>
    </xf>
    <xf numFmtId="0" fontId="6" fillId="0" borderId="0" xfId="0" applyFont="1" applyFill="1" applyAlignment="1">
      <alignment vertical="top" wrapText="1"/>
    </xf>
    <xf numFmtId="0" fontId="6" fillId="0" borderId="0" xfId="0" applyFont="1" applyFill="1" applyAlignment="1">
      <alignment horizontal="left"/>
    </xf>
    <xf numFmtId="0" fontId="8" fillId="0" borderId="0" xfId="0" applyFont="1" applyAlignment="1">
      <alignment vertical="top" wrapText="1"/>
    </xf>
    <xf numFmtId="0" fontId="0" fillId="0" borderId="0" xfId="0" applyAlignment="1">
      <alignment vertical="top" wrapText="1"/>
    </xf>
    <xf numFmtId="0" fontId="8" fillId="0" borderId="0" xfId="0" applyFont="1" applyAlignment="1" quotePrefix="1">
      <alignment vertical="top" wrapText="1"/>
    </xf>
    <xf numFmtId="0" fontId="21" fillId="0" borderId="0" xfId="0" applyFont="1" applyAlignment="1">
      <alignment vertical="top" wrapText="1"/>
    </xf>
    <xf numFmtId="0" fontId="22" fillId="0" borderId="0" xfId="0" applyFont="1" applyAlignment="1">
      <alignment vertical="top" wrapText="1"/>
    </xf>
    <xf numFmtId="0" fontId="6" fillId="0" borderId="0" xfId="0" applyFont="1" applyAlignment="1">
      <alignment vertical="top" wrapText="1"/>
    </xf>
    <xf numFmtId="0" fontId="8" fillId="0" borderId="0" xfId="0" applyFont="1" applyFill="1" applyAlignment="1" quotePrefix="1">
      <alignment horizontal="left" vertical="top" wrapText="1"/>
    </xf>
    <xf numFmtId="0" fontId="8"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Alignment="1">
      <alignment horizontal="justify" vertical="top" wrapText="1"/>
    </xf>
    <xf numFmtId="0" fontId="23" fillId="0" borderId="0" xfId="0" applyFont="1" applyBorder="1" applyAlignment="1">
      <alignment horizontal="center"/>
    </xf>
    <xf numFmtId="0" fontId="26" fillId="0" borderId="0"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TEMP\Consol%20-%2003-99\CONSPL03.9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y%20Documents\JAB2001\Conso%20acct\Conso-June2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Conso-June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Summary"/>
      <sheetName val="A"/>
    </sheetNames>
    <sheetDataSet>
      <sheetData sheetId="1">
        <row r="20">
          <cell r="G20">
            <v>54373.721666</v>
          </cell>
        </row>
        <row r="25">
          <cell r="C25">
            <v>4864</v>
          </cell>
          <cell r="G25">
            <v>5201.457317999999</v>
          </cell>
        </row>
        <row r="26">
          <cell r="G26">
            <v>226.42388000000005</v>
          </cell>
        </row>
        <row r="27">
          <cell r="G27">
            <v>7539.163592000003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l-Sum"/>
      <sheetName val="CS-PL"/>
      <sheetName val="CS-BS"/>
      <sheetName val="CS-CF"/>
      <sheetName val="C-PL"/>
      <sheetName val="C-BS"/>
      <sheetName val="C-CF"/>
      <sheetName val="Sheet3"/>
    </sheetNames>
    <sheetDataSet>
      <sheetData sheetId="5">
        <row r="45">
          <cell r="C45">
            <v>103777.00499999999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l-Sum"/>
      <sheetName val="CS-PL"/>
      <sheetName val="CS-BS"/>
      <sheetName val="CS-CF"/>
      <sheetName val="C-PL"/>
      <sheetName val="C-BS"/>
      <sheetName val="C-CF"/>
      <sheetName val="Sheet3"/>
    </sheetNames>
    <sheetDataSet>
      <sheetData sheetId="5">
        <row r="46">
          <cell r="C46">
            <v>22014.04365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122"/>
  <sheetViews>
    <sheetView zoomScale="90" zoomScaleNormal="90" workbookViewId="0" topLeftCell="A69">
      <selection activeCell="B72" sqref="B72:G72"/>
    </sheetView>
  </sheetViews>
  <sheetFormatPr defaultColWidth="9.140625" defaultRowHeight="12.75"/>
  <cols>
    <col min="1" max="1" width="4.57421875" style="11" customWidth="1"/>
    <col min="2" max="2" width="42.28125" style="11" customWidth="1"/>
    <col min="3" max="3" width="11.8515625" style="11" customWidth="1"/>
    <col min="4" max="4" width="12.421875" style="11" hidden="1" customWidth="1"/>
    <col min="5" max="6" width="11.7109375" style="11" customWidth="1"/>
    <col min="7" max="7" width="12.7109375" style="11" customWidth="1"/>
    <col min="8" max="12" width="13.28125" style="11" customWidth="1"/>
    <col min="13" max="13" width="14.28125" style="11" customWidth="1"/>
    <col min="14" max="14" width="9.8515625" style="11" bestFit="1" customWidth="1"/>
    <col min="15" max="15" width="9.421875" style="11" bestFit="1" customWidth="1"/>
    <col min="16" max="16384" width="9.140625" style="11" customWidth="1"/>
  </cols>
  <sheetData>
    <row r="1" ht="15">
      <c r="G1" s="82"/>
    </row>
    <row r="2" ht="15">
      <c r="G2" s="83"/>
    </row>
    <row r="3" ht="12.75"/>
    <row r="4" spans="1:27" ht="21" customHeight="1">
      <c r="A4" s="141"/>
      <c r="B4" s="142"/>
      <c r="C4" s="142"/>
      <c r="D4" s="142"/>
      <c r="E4" s="142"/>
      <c r="F4" s="142"/>
      <c r="G4" s="142"/>
      <c r="H4" s="36"/>
      <c r="I4" s="36"/>
      <c r="J4" s="36"/>
      <c r="K4" s="36"/>
      <c r="L4" s="36"/>
      <c r="M4" s="9"/>
      <c r="N4" s="10"/>
      <c r="O4" s="10"/>
      <c r="P4" s="10"/>
      <c r="Q4" s="10"/>
      <c r="R4" s="10"/>
      <c r="S4" s="10"/>
      <c r="T4" s="10"/>
      <c r="U4" s="10"/>
      <c r="V4" s="10"/>
      <c r="W4" s="10"/>
      <c r="X4" s="10"/>
      <c r="Y4" s="10"/>
      <c r="Z4" s="10"/>
      <c r="AA4" s="10"/>
    </row>
    <row r="5" spans="1:27" s="6" customFormat="1" ht="12">
      <c r="A5" s="143" t="s">
        <v>97</v>
      </c>
      <c r="B5" s="143"/>
      <c r="C5" s="143"/>
      <c r="D5" s="143"/>
      <c r="E5" s="143"/>
      <c r="F5" s="143"/>
      <c r="G5" s="143"/>
      <c r="H5" s="29"/>
      <c r="I5" s="29"/>
      <c r="J5" s="29"/>
      <c r="K5" s="29"/>
      <c r="L5" s="29"/>
      <c r="M5" s="4"/>
      <c r="N5" s="5"/>
      <c r="O5" s="5"/>
      <c r="P5" s="5"/>
      <c r="Q5" s="5"/>
      <c r="R5" s="5"/>
      <c r="S5" s="5"/>
      <c r="T5" s="5"/>
      <c r="U5" s="5"/>
      <c r="V5" s="5"/>
      <c r="W5" s="5"/>
      <c r="X5" s="5"/>
      <c r="Y5" s="5"/>
      <c r="Z5" s="5"/>
      <c r="AA5" s="5"/>
    </row>
    <row r="6" spans="1:27" s="6" customFormat="1" ht="12.75">
      <c r="A6" s="144" t="s">
        <v>96</v>
      </c>
      <c r="B6" s="142"/>
      <c r="C6" s="142"/>
      <c r="D6" s="142"/>
      <c r="E6" s="142"/>
      <c r="F6" s="142"/>
      <c r="G6" s="142"/>
      <c r="H6" s="30"/>
      <c r="I6" s="30"/>
      <c r="J6" s="30"/>
      <c r="K6" s="30"/>
      <c r="L6" s="30"/>
      <c r="M6" s="4"/>
      <c r="N6" s="5"/>
      <c r="O6" s="5"/>
      <c r="P6" s="5"/>
      <c r="Q6" s="5"/>
      <c r="R6" s="5"/>
      <c r="S6" s="5"/>
      <c r="T6" s="5"/>
      <c r="U6" s="5"/>
      <c r="V6" s="5"/>
      <c r="W6" s="5"/>
      <c r="X6" s="5"/>
      <c r="Y6" s="5"/>
      <c r="Z6" s="5"/>
      <c r="AA6" s="5"/>
    </row>
    <row r="7" spans="1:27" ht="9"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7" s="8" customFormat="1" ht="12.75">
      <c r="A8" s="145" t="s">
        <v>52</v>
      </c>
      <c r="B8" s="145"/>
      <c r="C8" s="145"/>
      <c r="D8" s="145"/>
      <c r="E8" s="145"/>
      <c r="F8" s="145"/>
      <c r="G8" s="145"/>
      <c r="H8" s="9"/>
      <c r="I8" s="9"/>
      <c r="J8" s="9"/>
      <c r="K8" s="9"/>
      <c r="L8" s="9"/>
      <c r="M8" s="14"/>
      <c r="N8" s="7"/>
      <c r="O8" s="7"/>
      <c r="P8" s="7"/>
      <c r="Q8" s="7"/>
      <c r="R8" s="7"/>
      <c r="S8" s="7"/>
      <c r="T8" s="7"/>
      <c r="U8" s="7"/>
      <c r="V8" s="7"/>
      <c r="W8" s="7"/>
      <c r="X8" s="7"/>
      <c r="Y8" s="7"/>
      <c r="Z8" s="7"/>
      <c r="AA8" s="7"/>
    </row>
    <row r="9" spans="1:27" s="8" customFormat="1" ht="12.75">
      <c r="A9" s="145" t="s">
        <v>168</v>
      </c>
      <c r="B9" s="145"/>
      <c r="C9" s="145"/>
      <c r="D9" s="145"/>
      <c r="E9" s="145"/>
      <c r="F9" s="145"/>
      <c r="G9" s="145"/>
      <c r="H9" s="9"/>
      <c r="I9" s="9"/>
      <c r="J9" s="9"/>
      <c r="K9" s="9"/>
      <c r="L9" s="9"/>
      <c r="M9" s="14"/>
      <c r="N9" s="7"/>
      <c r="O9" s="7"/>
      <c r="P9" s="7"/>
      <c r="Q9" s="7"/>
      <c r="R9" s="7"/>
      <c r="S9" s="7"/>
      <c r="T9" s="7"/>
      <c r="U9" s="7"/>
      <c r="V9" s="7"/>
      <c r="W9" s="7"/>
      <c r="X9" s="7"/>
      <c r="Y9" s="7"/>
      <c r="Z9" s="7"/>
      <c r="AA9" s="7"/>
    </row>
    <row r="10" spans="1:27" s="18" customFormat="1" ht="12.75">
      <c r="A10" s="144" t="s">
        <v>141</v>
      </c>
      <c r="B10" s="142"/>
      <c r="C10" s="142"/>
      <c r="D10" s="142"/>
      <c r="E10" s="142"/>
      <c r="F10" s="142"/>
      <c r="G10" s="142"/>
      <c r="H10" s="15"/>
      <c r="I10" s="15"/>
      <c r="J10" s="15"/>
      <c r="K10" s="15"/>
      <c r="L10" s="15"/>
      <c r="M10" s="16"/>
      <c r="N10" s="17"/>
      <c r="O10" s="17"/>
      <c r="P10" s="17"/>
      <c r="Q10" s="17"/>
      <c r="R10" s="17"/>
      <c r="S10" s="17"/>
      <c r="T10" s="17"/>
      <c r="U10" s="17"/>
      <c r="V10" s="17"/>
      <c r="W10" s="17"/>
      <c r="X10" s="17"/>
      <c r="Y10" s="17"/>
      <c r="Z10" s="17"/>
      <c r="AA10" s="17"/>
    </row>
    <row r="11" spans="1:27" ht="10.5" customHeight="1">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6" ht="12.75">
      <c r="A12" s="52" t="s">
        <v>0</v>
      </c>
      <c r="B12" s="54"/>
      <c r="C12" s="39" t="s">
        <v>104</v>
      </c>
      <c r="D12" s="39"/>
      <c r="E12" s="39"/>
      <c r="F12" s="139" t="s">
        <v>4</v>
      </c>
      <c r="G12" s="140"/>
      <c r="H12" s="9"/>
      <c r="I12" s="9"/>
      <c r="J12" s="9"/>
      <c r="K12" s="9"/>
      <c r="L12" s="9"/>
      <c r="M12" s="10"/>
      <c r="N12" s="10"/>
      <c r="O12" s="10"/>
      <c r="P12" s="10"/>
      <c r="Q12" s="10"/>
      <c r="R12" s="10"/>
      <c r="S12" s="10"/>
      <c r="T12" s="10"/>
      <c r="U12" s="10"/>
      <c r="V12" s="10"/>
      <c r="W12" s="10"/>
      <c r="X12" s="10"/>
      <c r="Y12" s="10"/>
      <c r="Z12" s="10"/>
    </row>
    <row r="13" spans="1:25" ht="12.75">
      <c r="A13" s="43"/>
      <c r="B13" s="44"/>
      <c r="C13" s="40" t="s">
        <v>6</v>
      </c>
      <c r="D13" s="40"/>
      <c r="E13" s="40" t="s">
        <v>105</v>
      </c>
      <c r="F13" s="40" t="s">
        <v>1</v>
      </c>
      <c r="G13" s="41" t="s">
        <v>2</v>
      </c>
      <c r="H13" s="40"/>
      <c r="I13" s="40"/>
      <c r="J13" s="40"/>
      <c r="K13" s="40"/>
      <c r="L13" s="40"/>
      <c r="M13" s="10"/>
      <c r="N13" s="10"/>
      <c r="O13" s="10"/>
      <c r="P13" s="10"/>
      <c r="Q13" s="10"/>
      <c r="R13" s="10"/>
      <c r="S13" s="10"/>
      <c r="T13" s="10"/>
      <c r="U13" s="10"/>
      <c r="V13" s="10"/>
      <c r="W13" s="10"/>
      <c r="X13" s="10"/>
      <c r="Y13" s="10"/>
    </row>
    <row r="14" spans="1:25" ht="12.75">
      <c r="A14" s="43"/>
      <c r="B14" s="44"/>
      <c r="C14" s="40" t="s">
        <v>5</v>
      </c>
      <c r="D14" s="40"/>
      <c r="E14" s="40" t="s">
        <v>5</v>
      </c>
      <c r="F14" s="40" t="s">
        <v>5</v>
      </c>
      <c r="G14" s="41" t="s">
        <v>8</v>
      </c>
      <c r="H14" s="40"/>
      <c r="I14" s="40"/>
      <c r="J14" s="40"/>
      <c r="K14" s="40"/>
      <c r="L14" s="40"/>
      <c r="M14" s="10"/>
      <c r="N14" s="10"/>
      <c r="O14" s="10"/>
      <c r="P14" s="10"/>
      <c r="Q14" s="10"/>
      <c r="R14" s="10"/>
      <c r="S14" s="10"/>
      <c r="T14" s="10"/>
      <c r="U14" s="10"/>
      <c r="V14" s="10"/>
      <c r="W14" s="10"/>
      <c r="X14" s="10"/>
      <c r="Y14" s="10"/>
    </row>
    <row r="15" spans="1:25" ht="12.75">
      <c r="A15" s="43"/>
      <c r="B15" s="44"/>
      <c r="C15" s="40" t="s">
        <v>176</v>
      </c>
      <c r="D15" s="40"/>
      <c r="E15" s="40" t="str">
        <f>+C15</f>
        <v>4 th Quarter</v>
      </c>
      <c r="F15" s="40" t="s">
        <v>7</v>
      </c>
      <c r="G15" s="41" t="s">
        <v>9</v>
      </c>
      <c r="H15" s="40"/>
      <c r="I15" s="40" t="s">
        <v>163</v>
      </c>
      <c r="J15" s="40" t="s">
        <v>155</v>
      </c>
      <c r="K15" s="40"/>
      <c r="L15" s="40"/>
      <c r="M15" s="10"/>
      <c r="N15" s="10"/>
      <c r="O15" s="10"/>
      <c r="P15" s="10"/>
      <c r="Q15" s="10"/>
      <c r="R15" s="10"/>
      <c r="S15" s="10"/>
      <c r="T15" s="10"/>
      <c r="U15" s="10"/>
      <c r="V15" s="10"/>
      <c r="W15" s="10"/>
      <c r="X15" s="10"/>
      <c r="Y15" s="10"/>
    </row>
    <row r="16" spans="1:25" ht="12.75">
      <c r="A16" s="43"/>
      <c r="B16" s="44"/>
      <c r="C16" s="109">
        <v>37256</v>
      </c>
      <c r="D16" s="42"/>
      <c r="E16" s="109">
        <v>36891</v>
      </c>
      <c r="F16" s="109">
        <f>+C16</f>
        <v>37256</v>
      </c>
      <c r="G16" s="110">
        <f>+E16</f>
        <v>36891</v>
      </c>
      <c r="H16" s="65"/>
      <c r="I16" s="126">
        <v>37164</v>
      </c>
      <c r="J16" s="109">
        <v>37072</v>
      </c>
      <c r="K16" s="65"/>
      <c r="L16" s="65"/>
      <c r="M16" s="10"/>
      <c r="N16" s="10"/>
      <c r="O16" s="10"/>
      <c r="P16" s="10"/>
      <c r="Q16" s="10"/>
      <c r="R16" s="10"/>
      <c r="S16" s="10"/>
      <c r="T16" s="10"/>
      <c r="U16" s="10"/>
      <c r="V16" s="10"/>
      <c r="W16" s="10"/>
      <c r="X16" s="10"/>
      <c r="Y16" s="10"/>
    </row>
    <row r="17" spans="1:25" ht="12.75">
      <c r="A17" s="43"/>
      <c r="B17" s="44"/>
      <c r="C17" s="40" t="s">
        <v>3</v>
      </c>
      <c r="D17" s="40"/>
      <c r="E17" s="40" t="s">
        <v>3</v>
      </c>
      <c r="F17" s="40" t="s">
        <v>3</v>
      </c>
      <c r="G17" s="41" t="s">
        <v>3</v>
      </c>
      <c r="H17" s="40"/>
      <c r="I17" s="40" t="s">
        <v>3</v>
      </c>
      <c r="J17" s="40" t="s">
        <v>3</v>
      </c>
      <c r="K17" s="115">
        <v>36981</v>
      </c>
      <c r="L17" s="40" t="s">
        <v>147</v>
      </c>
      <c r="M17" s="108">
        <v>36799</v>
      </c>
      <c r="N17" s="108">
        <v>36707</v>
      </c>
      <c r="O17" s="10" t="s">
        <v>148</v>
      </c>
      <c r="P17" s="10"/>
      <c r="Q17" s="10"/>
      <c r="R17" s="10"/>
      <c r="S17" s="10"/>
      <c r="T17" s="10"/>
      <c r="U17" s="10"/>
      <c r="V17" s="10"/>
      <c r="W17" s="10"/>
      <c r="X17" s="10"/>
      <c r="Y17" s="10"/>
    </row>
    <row r="18" spans="1:25" ht="12.75">
      <c r="A18" s="43"/>
      <c r="B18" s="44"/>
      <c r="C18" s="44"/>
      <c r="D18" s="44"/>
      <c r="E18" s="44"/>
      <c r="F18" s="44"/>
      <c r="G18" s="45"/>
      <c r="H18" s="10"/>
      <c r="I18" s="10"/>
      <c r="J18" s="10"/>
      <c r="K18" s="10"/>
      <c r="L18" s="10"/>
      <c r="M18" s="10"/>
      <c r="N18" s="10"/>
      <c r="O18" s="10"/>
      <c r="P18" s="10"/>
      <c r="Q18" s="10"/>
      <c r="R18" s="10"/>
      <c r="S18" s="10"/>
      <c r="T18" s="10"/>
      <c r="U18" s="10"/>
      <c r="V18" s="10"/>
      <c r="W18" s="10"/>
      <c r="X18" s="10"/>
      <c r="Y18" s="10"/>
    </row>
    <row r="19" spans="1:25" ht="12.75">
      <c r="A19" s="53" t="s">
        <v>10</v>
      </c>
      <c r="B19" s="44" t="s">
        <v>156</v>
      </c>
      <c r="C19" s="22">
        <f>+F19-K19-J19-I19</f>
        <v>56301</v>
      </c>
      <c r="D19" s="22">
        <f>+'[1]Summary'!$G$20</f>
        <v>54373.721666</v>
      </c>
      <c r="E19" s="46">
        <f>+G19-M19</f>
        <v>64300</v>
      </c>
      <c r="F19" s="60">
        <v>232513</v>
      </c>
      <c r="G19" s="90">
        <v>264273</v>
      </c>
      <c r="H19" s="60"/>
      <c r="I19" s="60">
        <v>50477</v>
      </c>
      <c r="J19" s="60">
        <v>58074</v>
      </c>
      <c r="K19" s="60">
        <v>67661</v>
      </c>
      <c r="L19" s="60">
        <v>264273</v>
      </c>
      <c r="M19" s="60">
        <v>199973</v>
      </c>
      <c r="N19" s="60">
        <v>145072</v>
      </c>
      <c r="O19" s="12">
        <v>73822</v>
      </c>
      <c r="P19" s="12"/>
      <c r="Q19" s="10"/>
      <c r="R19" s="10"/>
      <c r="S19" s="10"/>
      <c r="T19" s="10"/>
      <c r="U19" s="10"/>
      <c r="V19" s="10"/>
      <c r="W19" s="10"/>
      <c r="X19" s="10"/>
      <c r="Y19" s="10"/>
    </row>
    <row r="20" spans="1:25" ht="8.25" customHeight="1">
      <c r="A20" s="53"/>
      <c r="B20" s="44"/>
      <c r="C20" s="22"/>
      <c r="D20" s="22"/>
      <c r="E20" s="46"/>
      <c r="F20" s="22"/>
      <c r="G20" s="47"/>
      <c r="H20" s="22"/>
      <c r="I20" s="22"/>
      <c r="J20" s="22"/>
      <c r="K20" s="22"/>
      <c r="L20" s="22"/>
      <c r="M20" s="22"/>
      <c r="N20" s="22"/>
      <c r="O20" s="12"/>
      <c r="P20" s="12"/>
      <c r="Q20" s="10"/>
      <c r="R20" s="10"/>
      <c r="S20" s="10"/>
      <c r="T20" s="10"/>
      <c r="U20" s="10"/>
      <c r="V20" s="10"/>
      <c r="W20" s="10"/>
      <c r="X20" s="10"/>
      <c r="Y20" s="10"/>
    </row>
    <row r="21" spans="1:25" ht="12.75">
      <c r="A21" s="53" t="s">
        <v>15</v>
      </c>
      <c r="B21" s="44" t="s">
        <v>12</v>
      </c>
      <c r="C21" s="22">
        <f>+F21-K21-J21-I21</f>
        <v>970.4679999999998</v>
      </c>
      <c r="D21" s="48"/>
      <c r="E21" s="46">
        <f>+G21-M21</f>
        <v>-14184</v>
      </c>
      <c r="F21" s="60">
        <v>4527</v>
      </c>
      <c r="G21" s="90">
        <v>2710</v>
      </c>
      <c r="H21" s="60"/>
      <c r="I21" s="60">
        <v>2528.532</v>
      </c>
      <c r="J21" s="60">
        <v>436</v>
      </c>
      <c r="K21" s="60">
        <v>592</v>
      </c>
      <c r="L21" s="60">
        <v>2710</v>
      </c>
      <c r="M21" s="60">
        <v>16894</v>
      </c>
      <c r="N21" s="60">
        <f>(19780-N23)-29</f>
        <v>18429</v>
      </c>
      <c r="O21" s="12">
        <v>10251</v>
      </c>
      <c r="P21" s="12"/>
      <c r="Q21" s="10"/>
      <c r="R21" s="10"/>
      <c r="S21" s="10"/>
      <c r="T21" s="10"/>
      <c r="U21" s="10"/>
      <c r="V21" s="10"/>
      <c r="W21" s="10"/>
      <c r="X21" s="10"/>
      <c r="Y21" s="10"/>
    </row>
    <row r="22" spans="1:25" ht="8.25" customHeight="1">
      <c r="A22" s="53"/>
      <c r="B22" s="44"/>
      <c r="C22" s="22"/>
      <c r="D22" s="22"/>
      <c r="E22" s="46"/>
      <c r="F22" s="22"/>
      <c r="G22" s="47"/>
      <c r="H22" s="22"/>
      <c r="I22" s="22"/>
      <c r="J22" s="22"/>
      <c r="K22" s="22"/>
      <c r="L22" s="22"/>
      <c r="M22" s="22"/>
      <c r="N22" s="22"/>
      <c r="O22" s="12"/>
      <c r="P22" s="12"/>
      <c r="Q22" s="10"/>
      <c r="R22" s="10"/>
      <c r="S22" s="10"/>
      <c r="T22" s="10"/>
      <c r="U22" s="10"/>
      <c r="V22" s="10"/>
      <c r="W22" s="10"/>
      <c r="X22" s="10"/>
      <c r="Y22" s="10"/>
    </row>
    <row r="23" spans="1:25" ht="12.75">
      <c r="A23" s="53" t="s">
        <v>14</v>
      </c>
      <c r="B23" s="124" t="s">
        <v>160</v>
      </c>
      <c r="C23" s="22">
        <f>+F23-K23-J23-I23</f>
        <v>15361.532</v>
      </c>
      <c r="D23" s="22">
        <f>+'[1]Summary'!$G$25+'[1]Summary'!$G$26-'[1]Summary'!$C$25</f>
        <v>563.8811979999991</v>
      </c>
      <c r="E23" s="46">
        <f>+G23-M23</f>
        <v>22418</v>
      </c>
      <c r="F23" s="60">
        <f>21064</f>
        <v>21064</v>
      </c>
      <c r="G23" s="90">
        <v>23911</v>
      </c>
      <c r="H23" s="60"/>
      <c r="I23" s="60">
        <v>-1783.5320000000002</v>
      </c>
      <c r="J23" s="60">
        <v>5103</v>
      </c>
      <c r="K23" s="60">
        <v>2383</v>
      </c>
      <c r="L23" s="60">
        <v>23911</v>
      </c>
      <c r="M23" s="60">
        <v>1493</v>
      </c>
      <c r="N23" s="60">
        <v>1322</v>
      </c>
      <c r="O23" s="12">
        <v>1082</v>
      </c>
      <c r="P23" s="12"/>
      <c r="Q23" s="10"/>
      <c r="R23" s="10"/>
      <c r="S23" s="10"/>
      <c r="T23" s="10"/>
      <c r="U23" s="10"/>
      <c r="V23" s="10"/>
      <c r="W23" s="10"/>
      <c r="X23" s="10"/>
      <c r="Y23" s="10"/>
    </row>
    <row r="24" spans="1:25" ht="8.25" customHeight="1">
      <c r="A24" s="53"/>
      <c r="B24" s="44"/>
      <c r="C24" s="22"/>
      <c r="D24" s="22"/>
      <c r="E24" s="46"/>
      <c r="F24" s="22"/>
      <c r="G24" s="47"/>
      <c r="H24" s="22"/>
      <c r="I24" s="22"/>
      <c r="J24" s="22"/>
      <c r="K24" s="22"/>
      <c r="L24" s="22"/>
      <c r="M24" s="22"/>
      <c r="N24" s="22"/>
      <c r="O24" s="12"/>
      <c r="P24" s="12"/>
      <c r="Q24" s="10"/>
      <c r="R24" s="10"/>
      <c r="S24" s="10"/>
      <c r="T24" s="10"/>
      <c r="U24" s="10"/>
      <c r="V24" s="10"/>
      <c r="W24" s="10"/>
      <c r="X24" s="10"/>
      <c r="Y24" s="10"/>
    </row>
    <row r="25" spans="1:25" ht="12.75">
      <c r="A25" s="53" t="s">
        <v>16</v>
      </c>
      <c r="B25" s="44" t="s">
        <v>109</v>
      </c>
      <c r="C25" s="22">
        <f>+F25-K25-J25-I25</f>
        <v>9337.553999999996</v>
      </c>
      <c r="D25" s="22"/>
      <c r="E25" s="46">
        <f>+G25-M25</f>
        <v>8161</v>
      </c>
      <c r="F25" s="60">
        <f>+F38-F29-F31-F33</f>
        <v>39883.554</v>
      </c>
      <c r="G25" s="90">
        <f>+G38-G29-G31-G33</f>
        <v>19745</v>
      </c>
      <c r="H25" s="60"/>
      <c r="I25" s="60">
        <v>10623</v>
      </c>
      <c r="J25" s="60">
        <v>9666</v>
      </c>
      <c r="K25" s="60">
        <v>10257</v>
      </c>
      <c r="L25" s="60">
        <f>+L38-L29-L31-L33</f>
        <v>19745</v>
      </c>
      <c r="M25" s="60">
        <f>+M38-M29-M31-M33</f>
        <v>11584</v>
      </c>
      <c r="N25" s="60">
        <f>+N38-N29-N31-N33</f>
        <v>17301</v>
      </c>
      <c r="O25" s="12">
        <v>12530</v>
      </c>
      <c r="P25" s="12"/>
      <c r="Q25" s="10"/>
      <c r="R25" s="10"/>
      <c r="S25" s="10"/>
      <c r="T25" s="10"/>
      <c r="U25" s="10"/>
      <c r="V25" s="10"/>
      <c r="W25" s="10"/>
      <c r="X25" s="10"/>
      <c r="Y25" s="10"/>
    </row>
    <row r="26" spans="1:25" ht="12.75">
      <c r="A26" s="53"/>
      <c r="B26" s="44" t="s">
        <v>108</v>
      </c>
      <c r="C26" s="22"/>
      <c r="D26" s="22"/>
      <c r="E26" s="46"/>
      <c r="F26" s="22"/>
      <c r="G26" s="47"/>
      <c r="H26" s="22"/>
      <c r="I26" s="22"/>
      <c r="J26" s="22"/>
      <c r="K26" s="22"/>
      <c r="L26" s="22"/>
      <c r="M26" s="22"/>
      <c r="N26" s="22"/>
      <c r="O26" s="12"/>
      <c r="P26" s="12"/>
      <c r="Q26" s="10"/>
      <c r="R26" s="10"/>
      <c r="S26" s="10"/>
      <c r="T26" s="10"/>
      <c r="U26" s="10"/>
      <c r="V26" s="10"/>
      <c r="W26" s="10"/>
      <c r="X26" s="10"/>
      <c r="Y26" s="10"/>
    </row>
    <row r="27" spans="1:25" ht="12.75">
      <c r="A27" s="53"/>
      <c r="B27" s="44" t="s">
        <v>110</v>
      </c>
      <c r="C27" s="22"/>
      <c r="D27" s="22"/>
      <c r="E27" s="46"/>
      <c r="F27" s="22"/>
      <c r="G27" s="47"/>
      <c r="H27" s="22"/>
      <c r="I27" s="22"/>
      <c r="J27" s="22"/>
      <c r="K27" s="22"/>
      <c r="L27" s="22"/>
      <c r="M27" s="22"/>
      <c r="N27" s="22"/>
      <c r="O27" s="12"/>
      <c r="P27" s="12"/>
      <c r="Q27" s="10"/>
      <c r="R27" s="10"/>
      <c r="S27" s="10"/>
      <c r="T27" s="10"/>
      <c r="U27" s="10"/>
      <c r="V27" s="10"/>
      <c r="W27" s="10"/>
      <c r="X27" s="10"/>
      <c r="Y27" s="10"/>
    </row>
    <row r="28" spans="1:25" ht="8.25" customHeight="1">
      <c r="A28" s="53"/>
      <c r="B28" s="44"/>
      <c r="C28" s="22"/>
      <c r="D28" s="22"/>
      <c r="E28" s="46"/>
      <c r="F28" s="22"/>
      <c r="G28" s="47"/>
      <c r="H28" s="22"/>
      <c r="I28" s="22"/>
      <c r="J28" s="22"/>
      <c r="K28" s="22"/>
      <c r="L28" s="22"/>
      <c r="M28" s="22"/>
      <c r="N28" s="22"/>
      <c r="O28" s="12"/>
      <c r="P28" s="12"/>
      <c r="Q28" s="10"/>
      <c r="R28" s="10"/>
      <c r="S28" s="10"/>
      <c r="T28" s="10"/>
      <c r="U28" s="10"/>
      <c r="V28" s="10"/>
      <c r="W28" s="10"/>
      <c r="X28" s="10"/>
      <c r="Y28" s="10"/>
    </row>
    <row r="29" spans="1:25" ht="12.75">
      <c r="A29" s="53" t="s">
        <v>15</v>
      </c>
      <c r="B29" s="44" t="s">
        <v>18</v>
      </c>
      <c r="C29" s="22">
        <f>+F29-K29-J29-I29</f>
        <v>-226</v>
      </c>
      <c r="D29" s="22">
        <v>0</v>
      </c>
      <c r="E29" s="46">
        <f>+G29-M29</f>
        <v>-258</v>
      </c>
      <c r="F29" s="60">
        <v>-975</v>
      </c>
      <c r="G29" s="90">
        <v>-980</v>
      </c>
      <c r="H29" s="60"/>
      <c r="I29" s="60">
        <v>-251</v>
      </c>
      <c r="J29" s="60">
        <v>-251</v>
      </c>
      <c r="K29" s="60">
        <v>-247</v>
      </c>
      <c r="L29" s="60">
        <v>-980</v>
      </c>
      <c r="M29" s="60">
        <v>-722</v>
      </c>
      <c r="N29" s="60">
        <v>-472</v>
      </c>
      <c r="O29" s="12">
        <v>-234</v>
      </c>
      <c r="P29" s="12"/>
      <c r="Q29" s="10"/>
      <c r="R29" s="10"/>
      <c r="S29" s="10"/>
      <c r="T29" s="10"/>
      <c r="U29" s="10"/>
      <c r="V29" s="10"/>
      <c r="W29" s="10"/>
      <c r="X29" s="10"/>
      <c r="Y29" s="10"/>
    </row>
    <row r="30" spans="1:25" ht="8.25" customHeight="1">
      <c r="A30" s="53"/>
      <c r="B30" s="44"/>
      <c r="C30" s="22"/>
      <c r="D30" s="22"/>
      <c r="E30" s="46"/>
      <c r="F30" s="22"/>
      <c r="G30" s="47"/>
      <c r="H30" s="22"/>
      <c r="I30" s="22"/>
      <c r="J30" s="22"/>
      <c r="K30" s="22"/>
      <c r="L30" s="22"/>
      <c r="M30" s="22"/>
      <c r="N30" s="22"/>
      <c r="O30" s="12"/>
      <c r="P30" s="12"/>
      <c r="Q30" s="10"/>
      <c r="R30" s="10"/>
      <c r="S30" s="10"/>
      <c r="T30" s="10"/>
      <c r="U30" s="10"/>
      <c r="V30" s="10"/>
      <c r="W30" s="10"/>
      <c r="X30" s="10"/>
      <c r="Y30" s="10"/>
    </row>
    <row r="31" spans="1:25" ht="12.75">
      <c r="A31" s="53" t="s">
        <v>13</v>
      </c>
      <c r="B31" s="44" t="s">
        <v>19</v>
      </c>
      <c r="C31" s="22">
        <f>+F31-K31-J31-I31</f>
        <v>-1620</v>
      </c>
      <c r="D31" s="22">
        <f>10+4+4+332</f>
        <v>350</v>
      </c>
      <c r="E31" s="46">
        <f>+G31-M31</f>
        <v>-1112</v>
      </c>
      <c r="F31" s="60">
        <f>-1491-1386</f>
        <v>-2877</v>
      </c>
      <c r="G31" s="90">
        <v>-2148</v>
      </c>
      <c r="H31" s="60"/>
      <c r="I31" s="60">
        <v>-592</v>
      </c>
      <c r="J31" s="60">
        <v>-365</v>
      </c>
      <c r="K31" s="60">
        <v>-300</v>
      </c>
      <c r="L31" s="60">
        <v>-2148</v>
      </c>
      <c r="M31" s="60">
        <v>-1036</v>
      </c>
      <c r="N31" s="60">
        <v>-556</v>
      </c>
      <c r="O31" s="12">
        <v>-292</v>
      </c>
      <c r="P31" s="12"/>
      <c r="Q31" s="10"/>
      <c r="R31" s="10"/>
      <c r="S31" s="10"/>
      <c r="T31" s="10"/>
      <c r="U31" s="10"/>
      <c r="V31" s="10"/>
      <c r="W31" s="10"/>
      <c r="X31" s="10"/>
      <c r="Y31" s="10"/>
    </row>
    <row r="32" spans="1:25" ht="8.25" customHeight="1">
      <c r="A32" s="53"/>
      <c r="B32" s="44"/>
      <c r="C32" s="22"/>
      <c r="D32" s="22"/>
      <c r="E32" s="46"/>
      <c r="F32" s="22"/>
      <c r="G32" s="47"/>
      <c r="H32" s="22"/>
      <c r="I32" s="22"/>
      <c r="J32" s="22"/>
      <c r="K32" s="22"/>
      <c r="L32" s="22"/>
      <c r="M32" s="22"/>
      <c r="N32" s="22"/>
      <c r="O32" s="12"/>
      <c r="P32" s="12"/>
      <c r="Q32" s="10"/>
      <c r="R32" s="10"/>
      <c r="S32" s="10"/>
      <c r="T32" s="10"/>
      <c r="U32" s="10"/>
      <c r="V32" s="10"/>
      <c r="W32" s="10"/>
      <c r="X32" s="10"/>
      <c r="Y32" s="10"/>
    </row>
    <row r="33" spans="1:25" ht="12.75" hidden="1">
      <c r="A33" s="53" t="s">
        <v>20</v>
      </c>
      <c r="B33" s="44" t="s">
        <v>21</v>
      </c>
      <c r="C33" s="22"/>
      <c r="D33" s="22"/>
      <c r="E33" s="46"/>
      <c r="F33" s="60"/>
      <c r="G33" s="90"/>
      <c r="H33" s="60"/>
      <c r="I33" s="60">
        <v>0</v>
      </c>
      <c r="J33" s="60">
        <v>0</v>
      </c>
      <c r="K33" s="60"/>
      <c r="L33" s="60"/>
      <c r="M33" s="60">
        <v>0</v>
      </c>
      <c r="N33" s="60">
        <v>0</v>
      </c>
      <c r="O33" s="12"/>
      <c r="P33" s="12"/>
      <c r="Q33" s="10"/>
      <c r="R33" s="10"/>
      <c r="S33" s="10"/>
      <c r="T33" s="10"/>
      <c r="U33" s="10"/>
      <c r="V33" s="10"/>
      <c r="W33" s="10"/>
      <c r="X33" s="10"/>
      <c r="Y33" s="10"/>
    </row>
    <row r="34" spans="1:25" ht="8.25" customHeight="1" hidden="1">
      <c r="A34" s="53"/>
      <c r="B34" s="44"/>
      <c r="C34" s="22"/>
      <c r="D34" s="22"/>
      <c r="E34" s="46"/>
      <c r="F34" s="22"/>
      <c r="G34" s="47"/>
      <c r="H34" s="22"/>
      <c r="I34" s="22"/>
      <c r="J34" s="22"/>
      <c r="K34" s="22"/>
      <c r="L34" s="22"/>
      <c r="M34" s="22"/>
      <c r="N34" s="22"/>
      <c r="O34" s="12"/>
      <c r="P34" s="12"/>
      <c r="Q34" s="10"/>
      <c r="R34" s="10"/>
      <c r="S34" s="10"/>
      <c r="T34" s="10"/>
      <c r="U34" s="10"/>
      <c r="V34" s="10"/>
      <c r="W34" s="10"/>
      <c r="X34" s="10"/>
      <c r="Y34" s="10"/>
    </row>
    <row r="35" spans="1:25" ht="12.75">
      <c r="A35" s="53" t="s">
        <v>20</v>
      </c>
      <c r="B35" s="44" t="s">
        <v>95</v>
      </c>
      <c r="C35" s="22"/>
      <c r="D35" s="22"/>
      <c r="E35" s="46"/>
      <c r="F35" s="22"/>
      <c r="G35" s="47"/>
      <c r="H35" s="22"/>
      <c r="I35" s="22"/>
      <c r="J35" s="22"/>
      <c r="K35" s="22"/>
      <c r="L35" s="22"/>
      <c r="M35" s="22"/>
      <c r="N35" s="22"/>
      <c r="O35" s="12"/>
      <c r="P35" s="12"/>
      <c r="Q35" s="10"/>
      <c r="R35" s="10"/>
      <c r="S35" s="10"/>
      <c r="T35" s="10"/>
      <c r="U35" s="10"/>
      <c r="V35" s="10"/>
      <c r="W35" s="10"/>
      <c r="X35" s="10"/>
      <c r="Y35" s="10"/>
    </row>
    <row r="36" spans="1:25" ht="12.75">
      <c r="A36" s="53"/>
      <c r="B36" s="44" t="s">
        <v>166</v>
      </c>
      <c r="C36" s="22"/>
      <c r="D36" s="22"/>
      <c r="E36" s="46"/>
      <c r="F36" s="22"/>
      <c r="G36" s="47"/>
      <c r="H36" s="22"/>
      <c r="I36" s="22"/>
      <c r="J36" s="22"/>
      <c r="K36" s="22"/>
      <c r="L36" s="22"/>
      <c r="M36" s="22"/>
      <c r="N36" s="22"/>
      <c r="O36" s="12"/>
      <c r="P36" s="12"/>
      <c r="Q36" s="10"/>
      <c r="R36" s="10"/>
      <c r="S36" s="10"/>
      <c r="T36" s="10"/>
      <c r="U36" s="10"/>
      <c r="V36" s="10"/>
      <c r="W36" s="10"/>
      <c r="X36" s="10"/>
      <c r="Y36" s="10"/>
    </row>
    <row r="37" spans="1:25" ht="12.75">
      <c r="A37" s="53"/>
      <c r="B37" s="44" t="s">
        <v>106</v>
      </c>
      <c r="C37" s="22"/>
      <c r="D37" s="49"/>
      <c r="E37" s="46"/>
      <c r="F37" s="49"/>
      <c r="G37" s="127"/>
      <c r="H37" s="49"/>
      <c r="I37" s="49"/>
      <c r="J37" s="49"/>
      <c r="K37" s="49"/>
      <c r="L37" s="49"/>
      <c r="M37" s="49"/>
      <c r="N37" s="49"/>
      <c r="O37" s="12"/>
      <c r="P37" s="12"/>
      <c r="Q37" s="10"/>
      <c r="R37" s="10"/>
      <c r="S37" s="10"/>
      <c r="T37" s="10"/>
      <c r="U37" s="10"/>
      <c r="V37" s="10"/>
      <c r="W37" s="10"/>
      <c r="X37" s="10"/>
      <c r="Y37" s="10"/>
    </row>
    <row r="38" spans="1:25" ht="12.75">
      <c r="A38" s="53"/>
      <c r="B38" s="44" t="s">
        <v>107</v>
      </c>
      <c r="C38" s="22">
        <f>+F38-K38-J38-I38</f>
        <v>7491.553999999996</v>
      </c>
      <c r="D38" s="22">
        <f>+'[1]Summary'!$G$27</f>
        <v>7539.163592000003</v>
      </c>
      <c r="E38" s="46">
        <f>+G38-M38</f>
        <v>6791</v>
      </c>
      <c r="F38" s="60">
        <f>35608+604-179.446-1</f>
        <v>36031.554</v>
      </c>
      <c r="G38" s="90">
        <f>16833-216</f>
        <v>16617</v>
      </c>
      <c r="H38" s="60"/>
      <c r="I38" s="60">
        <v>9780</v>
      </c>
      <c r="J38" s="60">
        <v>9050</v>
      </c>
      <c r="K38" s="60">
        <v>9710</v>
      </c>
      <c r="L38" s="60">
        <f>16833-216</f>
        <v>16617</v>
      </c>
      <c r="M38" s="60">
        <f>10020-194</f>
        <v>9826</v>
      </c>
      <c r="N38" s="60">
        <f>16323-50</f>
        <v>16273</v>
      </c>
      <c r="O38" s="12">
        <v>12004</v>
      </c>
      <c r="P38" s="12"/>
      <c r="Q38" s="10"/>
      <c r="R38" s="10"/>
      <c r="S38" s="10"/>
      <c r="T38" s="10"/>
      <c r="U38" s="10"/>
      <c r="V38" s="10"/>
      <c r="W38" s="10"/>
      <c r="X38" s="10"/>
      <c r="Y38" s="10"/>
    </row>
    <row r="39" spans="1:25" ht="8.25" customHeight="1">
      <c r="A39" s="53"/>
      <c r="B39" s="44"/>
      <c r="C39" s="22"/>
      <c r="D39" s="22"/>
      <c r="E39" s="46"/>
      <c r="F39" s="22"/>
      <c r="G39" s="47"/>
      <c r="H39" s="22"/>
      <c r="I39" s="22"/>
      <c r="J39" s="22"/>
      <c r="K39" s="22"/>
      <c r="L39" s="22"/>
      <c r="M39" s="22"/>
      <c r="N39" s="22"/>
      <c r="O39" s="12"/>
      <c r="P39" s="12"/>
      <c r="Q39" s="10"/>
      <c r="R39" s="10"/>
      <c r="S39" s="10"/>
      <c r="T39" s="10"/>
      <c r="U39" s="10"/>
      <c r="V39" s="10"/>
      <c r="W39" s="10"/>
      <c r="X39" s="10"/>
      <c r="Y39" s="10"/>
    </row>
    <row r="40" spans="1:25" ht="12.75">
      <c r="A40" s="53" t="s">
        <v>22</v>
      </c>
      <c r="B40" s="44" t="s">
        <v>24</v>
      </c>
      <c r="C40" s="22">
        <f>+F40-K40-J40-I40</f>
        <v>-1013</v>
      </c>
      <c r="D40" s="22"/>
      <c r="E40" s="46">
        <f>+G40-M40</f>
        <v>22</v>
      </c>
      <c r="F40" s="60">
        <f>-839-27</f>
        <v>-866</v>
      </c>
      <c r="G40" s="90">
        <v>216</v>
      </c>
      <c r="H40" s="60"/>
      <c r="I40" s="60">
        <v>-78</v>
      </c>
      <c r="J40" s="60">
        <v>129</v>
      </c>
      <c r="K40" s="60">
        <v>96</v>
      </c>
      <c r="L40" s="60">
        <v>216</v>
      </c>
      <c r="M40" s="60">
        <v>194</v>
      </c>
      <c r="N40" s="60">
        <v>50</v>
      </c>
      <c r="O40" s="12">
        <v>123</v>
      </c>
      <c r="P40" s="12"/>
      <c r="Q40" s="10"/>
      <c r="R40" s="10"/>
      <c r="S40" s="10"/>
      <c r="T40" s="10"/>
      <c r="U40" s="10"/>
      <c r="V40" s="10"/>
      <c r="W40" s="10"/>
      <c r="X40" s="10"/>
      <c r="Y40" s="10"/>
    </row>
    <row r="41" spans="1:25" ht="7.5" customHeight="1">
      <c r="A41" s="53"/>
      <c r="B41" s="44"/>
      <c r="C41" s="22"/>
      <c r="D41" s="22"/>
      <c r="E41" s="46"/>
      <c r="F41" s="60"/>
      <c r="G41" s="90"/>
      <c r="H41" s="60"/>
      <c r="I41" s="60"/>
      <c r="J41" s="60"/>
      <c r="K41" s="60"/>
      <c r="L41" s="60"/>
      <c r="M41" s="60"/>
      <c r="N41" s="60"/>
      <c r="O41" s="12"/>
      <c r="P41" s="12"/>
      <c r="Q41" s="10"/>
      <c r="R41" s="10"/>
      <c r="S41" s="10"/>
      <c r="T41" s="10"/>
      <c r="U41" s="10"/>
      <c r="V41" s="10"/>
      <c r="W41" s="10"/>
      <c r="X41" s="10"/>
      <c r="Y41" s="10"/>
    </row>
    <row r="42" spans="1:25" ht="12.75">
      <c r="A42" s="53" t="s">
        <v>23</v>
      </c>
      <c r="B42" s="44" t="s">
        <v>26</v>
      </c>
      <c r="C42" s="22"/>
      <c r="D42" s="22"/>
      <c r="E42" s="46"/>
      <c r="F42" s="60"/>
      <c r="G42" s="90"/>
      <c r="H42" s="60"/>
      <c r="I42" s="60"/>
      <c r="J42" s="60"/>
      <c r="K42" s="60"/>
      <c r="L42" s="60"/>
      <c r="M42" s="60"/>
      <c r="N42" s="60"/>
      <c r="O42" s="12"/>
      <c r="P42" s="12"/>
      <c r="Q42" s="10"/>
      <c r="R42" s="10"/>
      <c r="S42" s="10"/>
      <c r="T42" s="10"/>
      <c r="U42" s="10"/>
      <c r="V42" s="10"/>
      <c r="W42" s="10"/>
      <c r="X42" s="10"/>
      <c r="Y42" s="10"/>
    </row>
    <row r="43" spans="1:25" ht="12.75">
      <c r="A43" s="53"/>
      <c r="B43" s="44" t="s">
        <v>17</v>
      </c>
      <c r="C43" s="22">
        <f>+F43-K43-J43-I43</f>
        <v>6478.553999999996</v>
      </c>
      <c r="D43" s="22"/>
      <c r="E43" s="46">
        <f>+G43-M43</f>
        <v>6813</v>
      </c>
      <c r="F43" s="60">
        <f>+F38+F40</f>
        <v>35165.554</v>
      </c>
      <c r="G43" s="90">
        <f>+G38+G40</f>
        <v>16833</v>
      </c>
      <c r="H43" s="60"/>
      <c r="I43" s="60">
        <v>9702</v>
      </c>
      <c r="J43" s="60">
        <v>9179</v>
      </c>
      <c r="K43" s="60">
        <v>9806</v>
      </c>
      <c r="L43" s="60">
        <f>+L38+L40</f>
        <v>16833</v>
      </c>
      <c r="M43" s="60">
        <f>+M38+M40</f>
        <v>10020</v>
      </c>
      <c r="N43" s="60">
        <f>+N38+N40</f>
        <v>16323</v>
      </c>
      <c r="O43" s="12">
        <v>12127</v>
      </c>
      <c r="P43" s="12"/>
      <c r="Q43" s="10"/>
      <c r="R43" s="10"/>
      <c r="S43" s="10"/>
      <c r="T43" s="10"/>
      <c r="U43" s="10"/>
      <c r="V43" s="10"/>
      <c r="W43" s="10"/>
      <c r="X43" s="10"/>
      <c r="Y43" s="10"/>
    </row>
    <row r="44" spans="1:25" ht="8.25" customHeight="1">
      <c r="A44" s="53"/>
      <c r="B44" s="44"/>
      <c r="C44" s="22"/>
      <c r="D44" s="22"/>
      <c r="E44" s="46"/>
      <c r="F44" s="60"/>
      <c r="G44" s="90"/>
      <c r="H44" s="60"/>
      <c r="I44" s="60"/>
      <c r="J44" s="60"/>
      <c r="K44" s="60"/>
      <c r="L44" s="60"/>
      <c r="M44" s="60"/>
      <c r="N44" s="60"/>
      <c r="O44" s="12"/>
      <c r="P44" s="12"/>
      <c r="Q44" s="10"/>
      <c r="R44" s="10"/>
      <c r="S44" s="10"/>
      <c r="T44" s="10"/>
      <c r="U44" s="10"/>
      <c r="V44" s="10"/>
      <c r="W44" s="10"/>
      <c r="X44" s="10"/>
      <c r="Y44" s="10"/>
    </row>
    <row r="45" spans="1:25" ht="12.75">
      <c r="A45" s="53" t="s">
        <v>25</v>
      </c>
      <c r="B45" s="44" t="s">
        <v>28</v>
      </c>
      <c r="C45" s="22">
        <f>+F45-K45-J45-I45</f>
        <v>-2691</v>
      </c>
      <c r="D45" s="22"/>
      <c r="E45" s="46">
        <f>+G45-M45</f>
        <v>-1625</v>
      </c>
      <c r="F45" s="60">
        <f>-10342-382</f>
        <v>-10724</v>
      </c>
      <c r="G45" s="90">
        <f>-4348-580+1</f>
        <v>-4927</v>
      </c>
      <c r="H45" s="60"/>
      <c r="I45" s="60">
        <v>-3196</v>
      </c>
      <c r="J45" s="60">
        <v>-2180</v>
      </c>
      <c r="K45" s="60">
        <v>-2657</v>
      </c>
      <c r="L45" s="60">
        <f>-4348-580+1</f>
        <v>-4927</v>
      </c>
      <c r="M45" s="60">
        <v>-3302</v>
      </c>
      <c r="N45" s="60">
        <f>-3837-115-854</f>
        <v>-4806</v>
      </c>
      <c r="O45" s="12">
        <v>-3282</v>
      </c>
      <c r="P45" s="12"/>
      <c r="Q45" s="10"/>
      <c r="R45" s="10"/>
      <c r="S45" s="10"/>
      <c r="T45" s="10"/>
      <c r="U45" s="10"/>
      <c r="V45" s="10"/>
      <c r="W45" s="10"/>
      <c r="X45" s="10"/>
      <c r="Y45" s="10"/>
    </row>
    <row r="46" spans="1:25" ht="8.25" customHeight="1">
      <c r="A46" s="53"/>
      <c r="B46" s="44"/>
      <c r="C46" s="22"/>
      <c r="D46" s="22"/>
      <c r="E46" s="46"/>
      <c r="F46" s="60"/>
      <c r="G46" s="90"/>
      <c r="H46" s="60"/>
      <c r="I46" s="60"/>
      <c r="J46" s="60"/>
      <c r="K46" s="60"/>
      <c r="L46" s="60"/>
      <c r="M46" s="60"/>
      <c r="N46" s="60"/>
      <c r="O46" s="12"/>
      <c r="P46" s="12"/>
      <c r="Q46" s="10"/>
      <c r="R46" s="10"/>
      <c r="S46" s="10"/>
      <c r="T46" s="10"/>
      <c r="U46" s="10"/>
      <c r="V46" s="10"/>
      <c r="W46" s="10"/>
      <c r="X46" s="10"/>
      <c r="Y46" s="10"/>
    </row>
    <row r="47" spans="1:26" ht="12.75">
      <c r="A47" s="53" t="s">
        <v>27</v>
      </c>
      <c r="B47" s="44" t="s">
        <v>30</v>
      </c>
      <c r="C47" s="22"/>
      <c r="D47" s="22"/>
      <c r="E47" s="46"/>
      <c r="F47" s="60"/>
      <c r="G47" s="90"/>
      <c r="H47" s="60"/>
      <c r="I47" s="60"/>
      <c r="J47" s="60"/>
      <c r="K47" s="60"/>
      <c r="L47" s="60"/>
      <c r="M47" s="60"/>
      <c r="N47" s="60"/>
      <c r="O47" s="12"/>
      <c r="P47" s="12"/>
      <c r="Q47" s="12"/>
      <c r="R47" s="10"/>
      <c r="S47" s="10"/>
      <c r="T47" s="10"/>
      <c r="U47" s="10"/>
      <c r="V47" s="10"/>
      <c r="W47" s="10"/>
      <c r="X47" s="10"/>
      <c r="Y47" s="10"/>
      <c r="Z47" s="10"/>
    </row>
    <row r="48" spans="1:26" ht="12.75">
      <c r="A48" s="53"/>
      <c r="B48" s="44" t="s">
        <v>31</v>
      </c>
      <c r="C48" s="22">
        <f>+F48-K48-J48-I48</f>
        <v>3787.5539999999964</v>
      </c>
      <c r="D48" s="22"/>
      <c r="E48" s="46">
        <f>+G48-M48</f>
        <v>5188</v>
      </c>
      <c r="F48" s="60">
        <f>+F43+F45</f>
        <v>24441.553999999996</v>
      </c>
      <c r="G48" s="90">
        <f>+G43+G45</f>
        <v>11906</v>
      </c>
      <c r="H48" s="60"/>
      <c r="I48" s="60">
        <v>6506</v>
      </c>
      <c r="J48" s="60">
        <v>6999</v>
      </c>
      <c r="K48" s="60">
        <v>7149</v>
      </c>
      <c r="L48" s="60">
        <f>+L43+L45</f>
        <v>11906</v>
      </c>
      <c r="M48" s="60">
        <f>+M43+M45</f>
        <v>6718</v>
      </c>
      <c r="N48" s="60">
        <f>+N43+N45</f>
        <v>11517</v>
      </c>
      <c r="O48" s="12">
        <v>8845</v>
      </c>
      <c r="P48" s="12"/>
      <c r="Q48" s="12"/>
      <c r="R48" s="10"/>
      <c r="S48" s="10"/>
      <c r="T48" s="10"/>
      <c r="U48" s="10"/>
      <c r="V48" s="10"/>
      <c r="W48" s="10"/>
      <c r="X48" s="10"/>
      <c r="Y48" s="10"/>
      <c r="Z48" s="10"/>
    </row>
    <row r="49" spans="1:26" ht="8.25" customHeight="1">
      <c r="A49" s="53"/>
      <c r="B49" s="44"/>
      <c r="C49" s="22"/>
      <c r="D49" s="22"/>
      <c r="E49" s="46"/>
      <c r="F49" s="22"/>
      <c r="G49" s="47"/>
      <c r="H49" s="22"/>
      <c r="I49" s="22"/>
      <c r="J49" s="22"/>
      <c r="K49" s="22"/>
      <c r="L49" s="22"/>
      <c r="M49" s="22"/>
      <c r="N49" s="22"/>
      <c r="O49" s="12"/>
      <c r="P49" s="12"/>
      <c r="Q49" s="12"/>
      <c r="R49" s="10"/>
      <c r="S49" s="10"/>
      <c r="T49" s="10"/>
      <c r="U49" s="10"/>
      <c r="V49" s="10"/>
      <c r="W49" s="10"/>
      <c r="X49" s="10"/>
      <c r="Y49" s="10"/>
      <c r="Z49" s="10"/>
    </row>
    <row r="50" spans="1:26" ht="12.75">
      <c r="A50" s="53"/>
      <c r="B50" s="44" t="s">
        <v>32</v>
      </c>
      <c r="C50" s="22">
        <f>+F50-K50-J50-I50</f>
        <v>-496</v>
      </c>
      <c r="D50" s="22"/>
      <c r="E50" s="46">
        <f>+G50-M50</f>
        <v>-1666</v>
      </c>
      <c r="F50" s="22">
        <v>-3505</v>
      </c>
      <c r="G50" s="47">
        <v>-3578</v>
      </c>
      <c r="H50" s="22"/>
      <c r="I50" s="22">
        <v>-1196</v>
      </c>
      <c r="J50" s="22">
        <v>-826</v>
      </c>
      <c r="K50" s="22">
        <v>-987</v>
      </c>
      <c r="L50" s="22">
        <v>-3578</v>
      </c>
      <c r="M50" s="22">
        <v>-1912</v>
      </c>
      <c r="N50" s="22">
        <f>-2847*0.7</f>
        <v>-1992.8999999999999</v>
      </c>
      <c r="O50" s="12">
        <v>-1393</v>
      </c>
      <c r="P50" s="12"/>
      <c r="Q50" s="12"/>
      <c r="R50" s="10"/>
      <c r="S50" s="10"/>
      <c r="T50" s="10"/>
      <c r="U50" s="10"/>
      <c r="V50" s="10"/>
      <c r="W50" s="10"/>
      <c r="X50" s="10"/>
      <c r="Y50" s="10"/>
      <c r="Z50" s="10"/>
    </row>
    <row r="51" spans="1:26" ht="7.5" customHeight="1">
      <c r="A51" s="53"/>
      <c r="B51" s="44"/>
      <c r="C51" s="22"/>
      <c r="D51" s="44"/>
      <c r="E51" s="46"/>
      <c r="F51" s="44"/>
      <c r="G51" s="45"/>
      <c r="H51" s="44"/>
      <c r="I51" s="44"/>
      <c r="J51" s="44"/>
      <c r="K51" s="44"/>
      <c r="L51" s="44"/>
      <c r="M51" s="44"/>
      <c r="N51" s="44"/>
      <c r="O51" s="10"/>
      <c r="P51" s="10"/>
      <c r="Q51" s="10"/>
      <c r="R51" s="10"/>
      <c r="S51" s="10"/>
      <c r="T51" s="10"/>
      <c r="U51" s="10"/>
      <c r="V51" s="10"/>
      <c r="W51" s="10"/>
      <c r="X51" s="10"/>
      <c r="Y51" s="10"/>
      <c r="Z51" s="10"/>
    </row>
    <row r="52" spans="1:26" ht="12.75">
      <c r="A52" s="53" t="s">
        <v>29</v>
      </c>
      <c r="B52" s="44" t="s">
        <v>91</v>
      </c>
      <c r="C52" s="22"/>
      <c r="D52" s="44"/>
      <c r="E52" s="46"/>
      <c r="F52" s="44"/>
      <c r="G52" s="45"/>
      <c r="H52" s="44"/>
      <c r="I52" s="44"/>
      <c r="J52" s="44"/>
      <c r="K52" s="44"/>
      <c r="L52" s="44"/>
      <c r="M52" s="44"/>
      <c r="N52" s="44"/>
      <c r="O52" s="10"/>
      <c r="P52" s="10"/>
      <c r="Q52" s="10"/>
      <c r="R52" s="10"/>
      <c r="S52" s="10"/>
      <c r="T52" s="10"/>
      <c r="U52" s="10"/>
      <c r="V52" s="10"/>
      <c r="W52" s="10"/>
      <c r="X52" s="10"/>
      <c r="Y52" s="10"/>
      <c r="Z52" s="10"/>
    </row>
    <row r="53" spans="1:26" ht="12.75">
      <c r="A53" s="53"/>
      <c r="B53" s="44" t="s">
        <v>92</v>
      </c>
      <c r="C53" s="22">
        <f>+F53-K53-J53-I53</f>
        <v>3291.5539999999964</v>
      </c>
      <c r="D53" s="22"/>
      <c r="E53" s="46">
        <f>+G53-M53</f>
        <v>3522</v>
      </c>
      <c r="F53" s="60">
        <f>+F48+F50</f>
        <v>20936.553999999996</v>
      </c>
      <c r="G53" s="90">
        <f>+G48+G50</f>
        <v>8328</v>
      </c>
      <c r="H53" s="60"/>
      <c r="I53" s="60">
        <v>5310</v>
      </c>
      <c r="J53" s="60">
        <v>6173</v>
      </c>
      <c r="K53" s="60">
        <v>6162</v>
      </c>
      <c r="L53" s="60">
        <f>+L48+L50</f>
        <v>8328</v>
      </c>
      <c r="M53" s="60">
        <f>+M48+M50</f>
        <v>4806</v>
      </c>
      <c r="N53" s="60">
        <f>+N48+N50</f>
        <v>9524.1</v>
      </c>
      <c r="O53" s="10">
        <v>7452</v>
      </c>
      <c r="P53" s="10"/>
      <c r="Q53" s="10"/>
      <c r="R53" s="10"/>
      <c r="S53" s="10"/>
      <c r="T53" s="10"/>
      <c r="U53" s="10"/>
      <c r="V53" s="10"/>
      <c r="W53" s="10"/>
      <c r="X53" s="10"/>
      <c r="Y53" s="10"/>
      <c r="Z53" s="10"/>
    </row>
    <row r="54" spans="1:26" ht="7.5" customHeight="1" hidden="1">
      <c r="A54" s="53"/>
      <c r="B54" s="44"/>
      <c r="C54" s="22"/>
      <c r="D54" s="22"/>
      <c r="E54" s="46"/>
      <c r="F54" s="22"/>
      <c r="G54" s="47"/>
      <c r="H54" s="22"/>
      <c r="I54" s="22"/>
      <c r="J54" s="22"/>
      <c r="K54" s="22"/>
      <c r="L54" s="22"/>
      <c r="M54" s="22"/>
      <c r="N54" s="22"/>
      <c r="O54" s="10"/>
      <c r="P54" s="10"/>
      <c r="Q54" s="10"/>
      <c r="R54" s="10"/>
      <c r="S54" s="10"/>
      <c r="T54" s="10"/>
      <c r="U54" s="10"/>
      <c r="V54" s="10"/>
      <c r="W54" s="10"/>
      <c r="X54" s="10"/>
      <c r="Y54" s="10"/>
      <c r="Z54" s="10"/>
    </row>
    <row r="55" spans="1:26" ht="12.75" hidden="1">
      <c r="A55" s="53" t="s">
        <v>33</v>
      </c>
      <c r="B55" s="44" t="s">
        <v>34</v>
      </c>
      <c r="C55" s="22">
        <f>+F55-K55-J55-I55</f>
        <v>0</v>
      </c>
      <c r="D55" s="22"/>
      <c r="E55" s="46"/>
      <c r="F55" s="22">
        <v>0</v>
      </c>
      <c r="G55" s="47">
        <v>0</v>
      </c>
      <c r="H55" s="22"/>
      <c r="I55" s="22">
        <v>0</v>
      </c>
      <c r="J55" s="22">
        <v>0</v>
      </c>
      <c r="K55" s="22">
        <v>0</v>
      </c>
      <c r="L55" s="22">
        <v>0</v>
      </c>
      <c r="M55" s="22">
        <v>0</v>
      </c>
      <c r="N55" s="22">
        <v>0</v>
      </c>
      <c r="O55" s="10"/>
      <c r="P55" s="10"/>
      <c r="Q55" s="10"/>
      <c r="R55" s="10"/>
      <c r="S55" s="10"/>
      <c r="T55" s="10"/>
      <c r="U55" s="10"/>
      <c r="V55" s="10"/>
      <c r="W55" s="10"/>
      <c r="X55" s="10"/>
      <c r="Y55" s="10"/>
      <c r="Z55" s="10"/>
    </row>
    <row r="56" spans="1:26" ht="12.75" hidden="1">
      <c r="A56" s="53"/>
      <c r="B56" s="44" t="s">
        <v>32</v>
      </c>
      <c r="C56" s="22">
        <f>+F56-K56-J56-I56</f>
        <v>0</v>
      </c>
      <c r="D56" s="22"/>
      <c r="E56" s="46"/>
      <c r="F56" s="22">
        <v>0</v>
      </c>
      <c r="G56" s="47">
        <v>0</v>
      </c>
      <c r="H56" s="22"/>
      <c r="I56" s="22">
        <v>0</v>
      </c>
      <c r="J56" s="22">
        <v>0</v>
      </c>
      <c r="K56" s="22">
        <v>0</v>
      </c>
      <c r="L56" s="22">
        <v>0</v>
      </c>
      <c r="M56" s="22">
        <v>0</v>
      </c>
      <c r="N56" s="22">
        <v>0</v>
      </c>
      <c r="O56" s="10"/>
      <c r="P56" s="10"/>
      <c r="Q56" s="10"/>
      <c r="R56" s="10"/>
      <c r="S56" s="10"/>
      <c r="T56" s="10"/>
      <c r="U56" s="10"/>
      <c r="V56" s="10"/>
      <c r="W56" s="10"/>
      <c r="X56" s="10"/>
      <c r="Y56" s="10"/>
      <c r="Z56" s="10"/>
    </row>
    <row r="57" spans="1:26" ht="12.75" hidden="1">
      <c r="A57" s="53"/>
      <c r="B57" s="44" t="s">
        <v>93</v>
      </c>
      <c r="C57" s="22">
        <f>+F57-K57-J57-I57</f>
        <v>0</v>
      </c>
      <c r="D57" s="22"/>
      <c r="E57" s="46"/>
      <c r="F57" s="22">
        <v>0</v>
      </c>
      <c r="G57" s="47">
        <v>0</v>
      </c>
      <c r="H57" s="22"/>
      <c r="I57" s="22">
        <v>0</v>
      </c>
      <c r="J57" s="22">
        <v>0</v>
      </c>
      <c r="K57" s="22">
        <v>0</v>
      </c>
      <c r="L57" s="22">
        <v>0</v>
      </c>
      <c r="M57" s="22">
        <v>0</v>
      </c>
      <c r="N57" s="22">
        <v>0</v>
      </c>
      <c r="O57" s="10"/>
      <c r="P57" s="10"/>
      <c r="Q57" s="10"/>
      <c r="R57" s="10"/>
      <c r="S57" s="10"/>
      <c r="T57" s="10"/>
      <c r="U57" s="10"/>
      <c r="V57" s="10"/>
      <c r="W57" s="10"/>
      <c r="X57" s="10"/>
      <c r="Y57" s="10"/>
      <c r="Z57" s="10"/>
    </row>
    <row r="58" spans="1:26" ht="12.75" hidden="1">
      <c r="A58" s="53"/>
      <c r="B58" s="44" t="s">
        <v>94</v>
      </c>
      <c r="C58" s="22">
        <f>+F58-K58-J58-I58</f>
        <v>0</v>
      </c>
      <c r="D58" s="22"/>
      <c r="E58" s="46"/>
      <c r="F58" s="22"/>
      <c r="G58" s="47"/>
      <c r="H58" s="22"/>
      <c r="I58" s="22">
        <v>0</v>
      </c>
      <c r="J58" s="22"/>
      <c r="K58" s="22"/>
      <c r="L58" s="22"/>
      <c r="M58" s="22"/>
      <c r="N58" s="22"/>
      <c r="O58" s="10"/>
      <c r="P58" s="10"/>
      <c r="Q58" s="10"/>
      <c r="R58" s="10"/>
      <c r="S58" s="10"/>
      <c r="T58" s="10"/>
      <c r="U58" s="10"/>
      <c r="V58" s="10"/>
      <c r="W58" s="10"/>
      <c r="X58" s="10"/>
      <c r="Y58" s="10"/>
      <c r="Z58" s="10"/>
    </row>
    <row r="59" spans="1:26" ht="15" customHeight="1" hidden="1">
      <c r="A59" s="53" t="s">
        <v>33</v>
      </c>
      <c r="B59" s="44" t="s">
        <v>186</v>
      </c>
      <c r="C59" s="22">
        <f>+F59-K59-J59-I59</f>
        <v>0</v>
      </c>
      <c r="D59" s="22"/>
      <c r="E59" s="46">
        <v>0</v>
      </c>
      <c r="F59" s="22">
        <v>0</v>
      </c>
      <c r="G59" s="47">
        <v>0</v>
      </c>
      <c r="H59" s="22"/>
      <c r="I59" s="22"/>
      <c r="J59" s="22"/>
      <c r="K59" s="22"/>
      <c r="L59" s="22"/>
      <c r="M59" s="22"/>
      <c r="N59" s="22"/>
      <c r="O59" s="10"/>
      <c r="P59" s="10"/>
      <c r="Q59" s="10"/>
      <c r="R59" s="10"/>
      <c r="S59" s="10"/>
      <c r="T59" s="10"/>
      <c r="U59" s="10"/>
      <c r="V59" s="10"/>
      <c r="W59" s="10"/>
      <c r="X59" s="10"/>
      <c r="Y59" s="10"/>
      <c r="Z59" s="10"/>
    </row>
    <row r="60" spans="1:26" ht="8.25" customHeight="1" hidden="1">
      <c r="A60" s="53"/>
      <c r="B60" s="44"/>
      <c r="C60" s="22"/>
      <c r="D60" s="22"/>
      <c r="E60" s="46"/>
      <c r="F60" s="22"/>
      <c r="G60" s="47"/>
      <c r="H60" s="22"/>
      <c r="I60" s="22"/>
      <c r="J60" s="22"/>
      <c r="K60" s="22"/>
      <c r="L60" s="22"/>
      <c r="M60" s="22"/>
      <c r="N60" s="22"/>
      <c r="O60" s="10"/>
      <c r="P60" s="10"/>
      <c r="Q60" s="10"/>
      <c r="R60" s="10"/>
      <c r="S60" s="10"/>
      <c r="T60" s="10"/>
      <c r="U60" s="10"/>
      <c r="V60" s="10"/>
      <c r="W60" s="10"/>
      <c r="X60" s="10"/>
      <c r="Y60" s="10"/>
      <c r="Z60" s="10"/>
    </row>
    <row r="61" spans="1:26" ht="12.75" hidden="1">
      <c r="A61" s="53" t="s">
        <v>183</v>
      </c>
      <c r="B61" s="44" t="s">
        <v>184</v>
      </c>
      <c r="C61" s="22"/>
      <c r="D61" s="22"/>
      <c r="E61" s="46"/>
      <c r="F61" s="22"/>
      <c r="G61" s="47"/>
      <c r="H61" s="22"/>
      <c r="I61" s="22"/>
      <c r="J61" s="22"/>
      <c r="K61" s="22"/>
      <c r="L61" s="22"/>
      <c r="M61" s="22"/>
      <c r="N61" s="22"/>
      <c r="O61" s="10"/>
      <c r="P61" s="10"/>
      <c r="Q61" s="10"/>
      <c r="R61" s="10"/>
      <c r="S61" s="10"/>
      <c r="T61" s="10"/>
      <c r="U61" s="10"/>
      <c r="V61" s="10"/>
      <c r="W61" s="10"/>
      <c r="X61" s="10"/>
      <c r="Y61" s="10"/>
      <c r="Z61" s="10"/>
    </row>
    <row r="62" spans="1:26" ht="12.75" hidden="1">
      <c r="A62" s="53"/>
      <c r="B62" s="44" t="s">
        <v>185</v>
      </c>
      <c r="C62" s="22">
        <f>+F62-K62-J62-I62</f>
        <v>3291.5539999999964</v>
      </c>
      <c r="D62" s="22"/>
      <c r="E62" s="46">
        <f>+G62-M62</f>
        <v>3522</v>
      </c>
      <c r="F62" s="60">
        <f>+F53+F59</f>
        <v>20936.553999999996</v>
      </c>
      <c r="G62" s="90">
        <f>+G53</f>
        <v>8328</v>
      </c>
      <c r="H62" s="60"/>
      <c r="I62" s="60">
        <v>5310</v>
      </c>
      <c r="J62" s="60">
        <v>6173</v>
      </c>
      <c r="K62" s="60">
        <v>6162</v>
      </c>
      <c r="L62" s="60">
        <f>+L53</f>
        <v>8328</v>
      </c>
      <c r="M62" s="60">
        <f>+M53</f>
        <v>4806</v>
      </c>
      <c r="N62" s="60">
        <f>+N53</f>
        <v>9524.1</v>
      </c>
      <c r="O62" s="10">
        <v>7452</v>
      </c>
      <c r="P62" s="10"/>
      <c r="Q62" s="10"/>
      <c r="R62" s="10"/>
      <c r="S62" s="10"/>
      <c r="T62" s="10"/>
      <c r="U62" s="10"/>
      <c r="V62" s="10"/>
      <c r="W62" s="10"/>
      <c r="X62" s="10"/>
      <c r="Y62" s="10"/>
      <c r="Z62" s="10"/>
    </row>
    <row r="63" spans="1:26" ht="7.5" customHeight="1">
      <c r="A63" s="43"/>
      <c r="B63" s="44"/>
      <c r="C63" s="44"/>
      <c r="D63" s="44"/>
      <c r="E63" s="46"/>
      <c r="F63" s="22"/>
      <c r="G63" s="47"/>
      <c r="L63" s="22"/>
      <c r="M63" s="22"/>
      <c r="N63" s="22"/>
      <c r="O63" s="10"/>
      <c r="P63" s="10"/>
      <c r="Q63" s="10"/>
      <c r="R63" s="10"/>
      <c r="S63" s="10"/>
      <c r="T63" s="10"/>
      <c r="U63" s="10"/>
      <c r="V63" s="10"/>
      <c r="W63" s="10"/>
      <c r="X63" s="10"/>
      <c r="Y63" s="10"/>
      <c r="Z63" s="10"/>
    </row>
    <row r="64" spans="1:17" ht="12.75">
      <c r="A64" s="43" t="s">
        <v>35</v>
      </c>
      <c r="B64" s="44" t="s">
        <v>197</v>
      </c>
      <c r="C64" s="44"/>
      <c r="D64" s="44"/>
      <c r="E64" s="46"/>
      <c r="F64" s="44"/>
      <c r="G64" s="45"/>
      <c r="H64" s="12"/>
      <c r="I64" s="12"/>
      <c r="J64" s="12"/>
      <c r="K64" s="12"/>
      <c r="L64" s="44"/>
      <c r="M64" s="44"/>
      <c r="N64" s="44"/>
      <c r="O64" s="10"/>
      <c r="P64" s="10"/>
      <c r="Q64" s="10"/>
    </row>
    <row r="65" spans="1:17" ht="12.75">
      <c r="A65" s="43"/>
      <c r="B65" s="44" t="s">
        <v>90</v>
      </c>
      <c r="C65" s="44"/>
      <c r="D65" s="44"/>
      <c r="E65" s="46"/>
      <c r="F65" s="44"/>
      <c r="G65" s="45"/>
      <c r="H65" s="12"/>
      <c r="I65" s="12"/>
      <c r="J65" s="12"/>
      <c r="K65" s="12"/>
      <c r="L65" s="44"/>
      <c r="M65" s="44"/>
      <c r="N65" s="44"/>
      <c r="O65" s="10"/>
      <c r="P65" s="10"/>
      <c r="Q65" s="10"/>
    </row>
    <row r="66" spans="1:17" ht="8.25" customHeight="1">
      <c r="A66" s="43"/>
      <c r="B66" s="44"/>
      <c r="C66" s="44"/>
      <c r="D66" s="44"/>
      <c r="E66" s="46"/>
      <c r="F66" s="44"/>
      <c r="G66" s="45"/>
      <c r="H66" s="12"/>
      <c r="I66" s="12"/>
      <c r="J66" s="12"/>
      <c r="K66" s="12"/>
      <c r="L66" s="44"/>
      <c r="M66" s="44"/>
      <c r="N66" s="44"/>
      <c r="O66" s="10"/>
      <c r="P66" s="10"/>
      <c r="Q66" s="10"/>
    </row>
    <row r="67" spans="1:17" ht="12.75">
      <c r="A67" s="43"/>
      <c r="B67" s="44" t="s">
        <v>151</v>
      </c>
      <c r="C67" s="48">
        <f>+C62/103777*100</f>
        <v>3.1717567476415742</v>
      </c>
      <c r="D67" s="48"/>
      <c r="E67" s="116">
        <f>+G67-M67</f>
        <v>3.4103277706594026</v>
      </c>
      <c r="F67" s="48">
        <f>+F62/103777*100</f>
        <v>20.17456083717972</v>
      </c>
      <c r="G67" s="128">
        <f>+G62/102896*100</f>
        <v>8.093609081013838</v>
      </c>
      <c r="H67" s="61"/>
      <c r="I67" s="61">
        <v>5.116740703624116</v>
      </c>
      <c r="J67" s="61">
        <v>5.948331518544571</v>
      </c>
      <c r="K67" s="61">
        <v>5.937731867369456</v>
      </c>
      <c r="L67" s="48">
        <f>+L62/102896*100</f>
        <v>8.093609081013838</v>
      </c>
      <c r="M67" s="48">
        <f>+M62/102620.357*100</f>
        <v>4.6832813103544355</v>
      </c>
      <c r="N67" s="106">
        <f>+N62/102144.404*100</f>
        <v>9.324152500806605</v>
      </c>
      <c r="O67" s="10">
        <v>11.1</v>
      </c>
      <c r="P67" s="10"/>
      <c r="Q67" s="10"/>
    </row>
    <row r="68" spans="1:17" ht="8.25" customHeight="1">
      <c r="A68" s="43"/>
      <c r="B68" s="44"/>
      <c r="C68" s="48"/>
      <c r="D68" s="48"/>
      <c r="E68" s="116"/>
      <c r="F68" s="48"/>
      <c r="G68" s="128"/>
      <c r="L68" s="48"/>
      <c r="M68" s="48"/>
      <c r="N68" s="102"/>
      <c r="O68" s="10"/>
      <c r="P68" s="10"/>
      <c r="Q68" s="10"/>
    </row>
    <row r="69" spans="1:17" ht="12.75">
      <c r="A69" s="43"/>
      <c r="B69" s="44" t="s">
        <v>158</v>
      </c>
      <c r="C69" s="123" t="s">
        <v>209</v>
      </c>
      <c r="D69" s="48"/>
      <c r="E69" s="116">
        <f>+G69-M69</f>
        <v>3.3660833169538646</v>
      </c>
      <c r="F69" s="123" t="s">
        <v>209</v>
      </c>
      <c r="G69" s="128">
        <f>+G62/104253*100</f>
        <v>7.988259330666743</v>
      </c>
      <c r="H69" s="12"/>
      <c r="I69" s="12" t="s">
        <v>167</v>
      </c>
      <c r="J69" s="12" t="s">
        <v>159</v>
      </c>
      <c r="K69" s="12">
        <v>5.861091559343314</v>
      </c>
      <c r="L69" s="48">
        <f>+L62/104253*100</f>
        <v>7.988259330666743</v>
      </c>
      <c r="M69" s="48">
        <f>+M62/103977.001*100</f>
        <v>4.6221760137128785</v>
      </c>
      <c r="N69" s="106">
        <f>+N62/103794.018*100</f>
        <v>9.17596233725146</v>
      </c>
      <c r="O69" s="10">
        <v>10.9</v>
      </c>
      <c r="P69" s="10"/>
      <c r="Q69" s="10"/>
    </row>
    <row r="70" spans="1:17" ht="9.75" customHeight="1">
      <c r="A70" s="50"/>
      <c r="B70" s="51" t="s">
        <v>157</v>
      </c>
      <c r="C70" s="51"/>
      <c r="D70" s="51"/>
      <c r="E70" s="51"/>
      <c r="F70" s="103"/>
      <c r="G70" s="104"/>
      <c r="H70" s="12"/>
      <c r="I70" s="12"/>
      <c r="J70" s="12"/>
      <c r="K70" s="12"/>
      <c r="L70" s="12"/>
      <c r="M70" s="103"/>
      <c r="N70" s="10"/>
      <c r="O70" s="10"/>
      <c r="P70" s="10"/>
      <c r="Q70" s="10"/>
    </row>
    <row r="71" spans="1:11" ht="12.75">
      <c r="A71" s="27"/>
      <c r="B71" s="114"/>
      <c r="C71" s="114"/>
      <c r="D71" s="114"/>
      <c r="E71" s="12"/>
      <c r="F71" s="12"/>
      <c r="G71" s="10"/>
      <c r="H71" s="10"/>
      <c r="I71" s="10"/>
      <c r="J71" s="10"/>
      <c r="K71" s="10"/>
    </row>
    <row r="72" spans="1:17" s="131" customFormat="1" ht="24.75" customHeight="1">
      <c r="A72" s="10"/>
      <c r="B72" s="137" t="s">
        <v>210</v>
      </c>
      <c r="C72" s="138"/>
      <c r="D72" s="138"/>
      <c r="E72" s="138"/>
      <c r="F72" s="138"/>
      <c r="G72" s="138"/>
      <c r="H72" s="12"/>
      <c r="I72" s="12"/>
      <c r="J72" s="12"/>
      <c r="K72" s="12"/>
      <c r="L72" s="12"/>
      <c r="M72" s="10"/>
      <c r="N72" s="10"/>
      <c r="O72" s="10"/>
      <c r="P72" s="10"/>
      <c r="Q72" s="10"/>
    </row>
    <row r="73" spans="1:18" ht="12.75">
      <c r="A73" s="10"/>
      <c r="B73" s="10"/>
      <c r="C73" s="10"/>
      <c r="D73" s="10"/>
      <c r="E73" s="10"/>
      <c r="F73" s="10"/>
      <c r="G73" s="10"/>
      <c r="H73" s="12"/>
      <c r="I73" s="12"/>
      <c r="J73" s="12"/>
      <c r="K73" s="12"/>
      <c r="L73" s="12"/>
      <c r="M73" s="12"/>
      <c r="N73" s="10"/>
      <c r="O73" s="10"/>
      <c r="P73" s="10"/>
      <c r="Q73" s="10"/>
      <c r="R73" s="10"/>
    </row>
    <row r="74" spans="1:18" ht="12.75">
      <c r="A74" s="10"/>
      <c r="B74" s="10"/>
      <c r="C74" s="10"/>
      <c r="D74" s="10"/>
      <c r="E74" s="10"/>
      <c r="F74" s="10"/>
      <c r="G74" s="10"/>
      <c r="H74" s="12"/>
      <c r="I74" s="12"/>
      <c r="J74" s="12"/>
      <c r="K74" s="12"/>
      <c r="L74" s="12"/>
      <c r="M74" s="12"/>
      <c r="N74" s="10"/>
      <c r="O74" s="10"/>
      <c r="P74" s="10"/>
      <c r="Q74" s="10"/>
      <c r="R74" s="10"/>
    </row>
    <row r="75" spans="1:18" ht="12.75">
      <c r="A75" s="10"/>
      <c r="B75" s="10"/>
      <c r="C75" s="10"/>
      <c r="D75" s="10"/>
      <c r="E75" s="10"/>
      <c r="F75" s="10"/>
      <c r="G75" s="10"/>
      <c r="H75" s="12"/>
      <c r="I75" s="12"/>
      <c r="J75" s="12"/>
      <c r="K75" s="12"/>
      <c r="L75" s="12"/>
      <c r="M75" s="12"/>
      <c r="N75" s="10"/>
      <c r="O75" s="10"/>
      <c r="P75" s="10"/>
      <c r="Q75" s="10"/>
      <c r="R75" s="10"/>
    </row>
    <row r="76" spans="1:18" ht="12.75">
      <c r="A76" s="10"/>
      <c r="B76" s="10"/>
      <c r="C76" s="10"/>
      <c r="D76" s="10"/>
      <c r="E76" s="10"/>
      <c r="F76" s="10"/>
      <c r="G76" s="10"/>
      <c r="H76" s="12"/>
      <c r="I76" s="12"/>
      <c r="J76" s="12"/>
      <c r="K76" s="12"/>
      <c r="L76" s="12"/>
      <c r="M76" s="12"/>
      <c r="N76" s="10"/>
      <c r="O76" s="10"/>
      <c r="P76" s="10"/>
      <c r="Q76" s="10"/>
      <c r="R76" s="10"/>
    </row>
    <row r="77" spans="1:18" ht="12.75">
      <c r="A77" s="10"/>
      <c r="B77" s="10"/>
      <c r="C77" s="10"/>
      <c r="D77" s="10"/>
      <c r="E77" s="10"/>
      <c r="F77" s="10"/>
      <c r="G77" s="10"/>
      <c r="H77" s="12"/>
      <c r="I77" s="12"/>
      <c r="J77" s="12"/>
      <c r="K77" s="12"/>
      <c r="L77" s="12"/>
      <c r="M77" s="12"/>
      <c r="N77" s="10"/>
      <c r="O77" s="10"/>
      <c r="P77" s="10"/>
      <c r="Q77" s="10"/>
      <c r="R77" s="10"/>
    </row>
    <row r="78" spans="1:18" ht="12.75">
      <c r="A78" s="10"/>
      <c r="B78" s="10"/>
      <c r="C78" s="10"/>
      <c r="D78" s="10"/>
      <c r="E78" s="10"/>
      <c r="F78" s="10"/>
      <c r="G78" s="10"/>
      <c r="H78" s="12"/>
      <c r="I78" s="12"/>
      <c r="J78" s="12"/>
      <c r="K78" s="12"/>
      <c r="L78" s="12"/>
      <c r="M78" s="12"/>
      <c r="N78" s="10"/>
      <c r="O78" s="10"/>
      <c r="P78" s="10"/>
      <c r="Q78" s="10"/>
      <c r="R78" s="10"/>
    </row>
    <row r="79" spans="1:18" ht="12.75">
      <c r="A79" s="10"/>
      <c r="B79" s="10"/>
      <c r="C79" s="10"/>
      <c r="D79" s="10"/>
      <c r="E79" s="10"/>
      <c r="F79" s="10"/>
      <c r="G79" s="10"/>
      <c r="H79" s="12"/>
      <c r="I79" s="12"/>
      <c r="J79" s="12"/>
      <c r="K79" s="12"/>
      <c r="L79" s="12"/>
      <c r="M79" s="12"/>
      <c r="N79" s="10"/>
      <c r="O79" s="10"/>
      <c r="P79" s="10"/>
      <c r="Q79" s="10"/>
      <c r="R79" s="10"/>
    </row>
    <row r="80" spans="1:18" ht="12.75">
      <c r="A80" s="10"/>
      <c r="B80" s="10"/>
      <c r="C80" s="10"/>
      <c r="D80" s="10"/>
      <c r="E80" s="10"/>
      <c r="F80" s="10"/>
      <c r="G80" s="10"/>
      <c r="H80" s="12"/>
      <c r="I80" s="12"/>
      <c r="J80" s="12"/>
      <c r="K80" s="12"/>
      <c r="L80" s="12"/>
      <c r="M80" s="12"/>
      <c r="N80" s="10"/>
      <c r="O80" s="10"/>
      <c r="P80" s="10"/>
      <c r="Q80" s="10"/>
      <c r="R80" s="10"/>
    </row>
    <row r="81" spans="1:18" ht="12.75">
      <c r="A81" s="10"/>
      <c r="B81" s="10"/>
      <c r="C81" s="10"/>
      <c r="D81" s="10"/>
      <c r="E81" s="10"/>
      <c r="F81" s="10"/>
      <c r="G81" s="10"/>
      <c r="H81" s="10"/>
      <c r="I81" s="10"/>
      <c r="J81" s="10"/>
      <c r="K81" s="10"/>
      <c r="L81" s="10"/>
      <c r="M81" s="10"/>
      <c r="N81" s="10"/>
      <c r="O81" s="10"/>
      <c r="P81" s="10"/>
      <c r="Q81" s="10"/>
      <c r="R81" s="10"/>
    </row>
    <row r="82" spans="1:18" ht="12.75">
      <c r="A82" s="10"/>
      <c r="B82" s="10"/>
      <c r="C82" s="10"/>
      <c r="D82" s="10"/>
      <c r="E82" s="10"/>
      <c r="F82" s="10"/>
      <c r="G82" s="10"/>
      <c r="H82" s="10"/>
      <c r="I82" s="10"/>
      <c r="J82" s="10"/>
      <c r="K82" s="10"/>
      <c r="L82" s="10"/>
      <c r="M82" s="10"/>
      <c r="N82" s="10"/>
      <c r="O82" s="10"/>
      <c r="P82" s="10"/>
      <c r="Q82" s="10"/>
      <c r="R82" s="10"/>
    </row>
    <row r="83" spans="1:18" ht="12.75">
      <c r="A83" s="10"/>
      <c r="B83" s="10"/>
      <c r="C83" s="10"/>
      <c r="D83" s="10"/>
      <c r="E83" s="10"/>
      <c r="F83" s="10"/>
      <c r="G83" s="10"/>
      <c r="H83" s="10"/>
      <c r="I83" s="10"/>
      <c r="J83" s="10"/>
      <c r="K83" s="10"/>
      <c r="L83" s="10"/>
      <c r="M83" s="10"/>
      <c r="N83" s="10"/>
      <c r="O83" s="10"/>
      <c r="P83" s="10"/>
      <c r="Q83" s="10"/>
      <c r="R83" s="10"/>
    </row>
    <row r="84" spans="1:18" ht="12.75">
      <c r="A84" s="10"/>
      <c r="B84" s="10"/>
      <c r="C84" s="10"/>
      <c r="D84" s="10"/>
      <c r="E84" s="10"/>
      <c r="F84" s="10"/>
      <c r="G84" s="10"/>
      <c r="H84" s="10"/>
      <c r="I84" s="10"/>
      <c r="J84" s="10"/>
      <c r="K84" s="10"/>
      <c r="L84" s="10"/>
      <c r="M84" s="10"/>
      <c r="N84" s="10"/>
      <c r="O84" s="10"/>
      <c r="P84" s="10"/>
      <c r="Q84" s="10"/>
      <c r="R84" s="10"/>
    </row>
    <row r="85" spans="1:18" ht="12.75">
      <c r="A85" s="10"/>
      <c r="B85" s="10"/>
      <c r="C85" s="10"/>
      <c r="D85" s="10"/>
      <c r="E85" s="10"/>
      <c r="F85" s="10"/>
      <c r="G85" s="10"/>
      <c r="H85" s="10"/>
      <c r="I85" s="10"/>
      <c r="J85" s="10"/>
      <c r="K85" s="10"/>
      <c r="L85" s="10"/>
      <c r="M85" s="10"/>
      <c r="N85" s="10"/>
      <c r="O85" s="10"/>
      <c r="P85" s="10"/>
      <c r="Q85" s="10"/>
      <c r="R85" s="10"/>
    </row>
    <row r="86" spans="1:18" ht="12.75">
      <c r="A86" s="10"/>
      <c r="B86" s="10"/>
      <c r="C86" s="10"/>
      <c r="D86" s="10"/>
      <c r="E86" s="10"/>
      <c r="F86" s="10"/>
      <c r="G86" s="10"/>
      <c r="H86" s="10"/>
      <c r="I86" s="10"/>
      <c r="J86" s="10"/>
      <c r="K86" s="10"/>
      <c r="L86" s="10"/>
      <c r="M86" s="10"/>
      <c r="N86" s="10"/>
      <c r="O86" s="10"/>
      <c r="P86" s="10"/>
      <c r="Q86" s="10"/>
      <c r="R86" s="10"/>
    </row>
    <row r="87" spans="1:18" ht="12.75">
      <c r="A87" s="10"/>
      <c r="B87" s="10"/>
      <c r="C87" s="10"/>
      <c r="D87" s="10"/>
      <c r="E87" s="10"/>
      <c r="F87" s="10"/>
      <c r="G87" s="10"/>
      <c r="H87" s="10"/>
      <c r="I87" s="10"/>
      <c r="J87" s="10"/>
      <c r="K87" s="10"/>
      <c r="L87" s="10"/>
      <c r="M87" s="10"/>
      <c r="N87" s="10"/>
      <c r="O87" s="10"/>
      <c r="P87" s="10"/>
      <c r="Q87" s="10"/>
      <c r="R87" s="10"/>
    </row>
    <row r="88" spans="1:18" ht="12.75">
      <c r="A88" s="10"/>
      <c r="B88" s="10"/>
      <c r="C88" s="10"/>
      <c r="D88" s="10"/>
      <c r="E88" s="10"/>
      <c r="F88" s="10"/>
      <c r="G88" s="10"/>
      <c r="H88" s="10"/>
      <c r="I88" s="10"/>
      <c r="J88" s="10"/>
      <c r="K88" s="10"/>
      <c r="L88" s="10"/>
      <c r="M88" s="10"/>
      <c r="N88" s="10"/>
      <c r="O88" s="10"/>
      <c r="P88" s="10"/>
      <c r="Q88" s="10"/>
      <c r="R88" s="10"/>
    </row>
    <row r="89" spans="1:18" ht="12.75">
      <c r="A89" s="10"/>
      <c r="B89" s="10"/>
      <c r="C89" s="10"/>
      <c r="D89" s="10"/>
      <c r="E89" s="10"/>
      <c r="F89" s="10"/>
      <c r="G89" s="10"/>
      <c r="H89" s="10"/>
      <c r="I89" s="10"/>
      <c r="J89" s="10"/>
      <c r="K89" s="10"/>
      <c r="L89" s="10"/>
      <c r="M89" s="10"/>
      <c r="N89" s="10"/>
      <c r="O89" s="10"/>
      <c r="P89" s="10"/>
      <c r="Q89" s="10"/>
      <c r="R89" s="10"/>
    </row>
    <row r="90" spans="1:18" ht="12.75">
      <c r="A90" s="10"/>
      <c r="B90" s="10"/>
      <c r="C90" s="10"/>
      <c r="D90" s="10"/>
      <c r="E90" s="10"/>
      <c r="F90" s="10"/>
      <c r="G90" s="10"/>
      <c r="H90" s="10"/>
      <c r="I90" s="10"/>
      <c r="J90" s="10"/>
      <c r="K90" s="10"/>
      <c r="L90" s="10"/>
      <c r="M90" s="10"/>
      <c r="N90" s="10"/>
      <c r="O90" s="10"/>
      <c r="P90" s="10"/>
      <c r="Q90" s="10"/>
      <c r="R90" s="10"/>
    </row>
    <row r="91" spans="1:18" ht="12.75">
      <c r="A91" s="10"/>
      <c r="B91" s="10"/>
      <c r="C91" s="10"/>
      <c r="D91" s="10"/>
      <c r="E91" s="10"/>
      <c r="F91" s="10"/>
      <c r="G91" s="10"/>
      <c r="H91" s="10"/>
      <c r="I91" s="10"/>
      <c r="J91" s="10"/>
      <c r="K91" s="10"/>
      <c r="L91" s="10"/>
      <c r="M91" s="10"/>
      <c r="N91" s="10"/>
      <c r="O91" s="10"/>
      <c r="P91" s="10"/>
      <c r="Q91" s="10"/>
      <c r="R91" s="10"/>
    </row>
    <row r="92" spans="1:18" ht="12.75">
      <c r="A92" s="10"/>
      <c r="B92" s="10"/>
      <c r="C92" s="10"/>
      <c r="D92" s="10"/>
      <c r="E92" s="10"/>
      <c r="F92" s="10"/>
      <c r="G92" s="10"/>
      <c r="H92" s="10"/>
      <c r="I92" s="10"/>
      <c r="J92" s="10"/>
      <c r="K92" s="10"/>
      <c r="L92" s="10"/>
      <c r="M92" s="10"/>
      <c r="N92" s="10"/>
      <c r="O92" s="10"/>
      <c r="P92" s="10"/>
      <c r="Q92" s="10"/>
      <c r="R92" s="10"/>
    </row>
    <row r="93" spans="1:18" ht="12.75">
      <c r="A93" s="10"/>
      <c r="B93" s="10"/>
      <c r="C93" s="10"/>
      <c r="D93" s="10"/>
      <c r="E93" s="10"/>
      <c r="F93" s="10"/>
      <c r="G93" s="10"/>
      <c r="H93" s="10"/>
      <c r="I93" s="10"/>
      <c r="J93" s="10"/>
      <c r="K93" s="10"/>
      <c r="L93" s="10"/>
      <c r="M93" s="10"/>
      <c r="N93" s="10"/>
      <c r="O93" s="10"/>
      <c r="P93" s="10"/>
      <c r="Q93" s="10"/>
      <c r="R93" s="10"/>
    </row>
    <row r="94" spans="1:18" ht="12.75">
      <c r="A94" s="10"/>
      <c r="B94" s="10"/>
      <c r="C94" s="10"/>
      <c r="D94" s="10"/>
      <c r="E94" s="10"/>
      <c r="F94" s="10"/>
      <c r="G94" s="10"/>
      <c r="H94" s="10"/>
      <c r="I94" s="10"/>
      <c r="J94" s="10"/>
      <c r="K94" s="10"/>
      <c r="L94" s="10"/>
      <c r="M94" s="10"/>
      <c r="N94" s="10"/>
      <c r="O94" s="10"/>
      <c r="P94" s="10"/>
      <c r="Q94" s="10"/>
      <c r="R94" s="10"/>
    </row>
    <row r="95" spans="1:18" ht="12.75">
      <c r="A95" s="10"/>
      <c r="B95" s="10"/>
      <c r="C95" s="10"/>
      <c r="D95" s="10"/>
      <c r="E95" s="10"/>
      <c r="F95" s="10"/>
      <c r="G95" s="10"/>
      <c r="H95" s="10"/>
      <c r="I95" s="10"/>
      <c r="J95" s="10"/>
      <c r="K95" s="10"/>
      <c r="L95" s="10"/>
      <c r="M95" s="10"/>
      <c r="N95" s="10"/>
      <c r="O95" s="10"/>
      <c r="P95" s="10"/>
      <c r="Q95" s="10"/>
      <c r="R95" s="10"/>
    </row>
    <row r="96" spans="1:18" ht="12.75">
      <c r="A96" s="10"/>
      <c r="B96" s="10"/>
      <c r="C96" s="10"/>
      <c r="D96" s="10"/>
      <c r="E96" s="10"/>
      <c r="F96" s="10"/>
      <c r="G96" s="10"/>
      <c r="H96" s="10"/>
      <c r="I96" s="10"/>
      <c r="J96" s="10"/>
      <c r="K96" s="10"/>
      <c r="L96" s="10"/>
      <c r="M96" s="10"/>
      <c r="N96" s="10"/>
      <c r="O96" s="10"/>
      <c r="P96" s="10"/>
      <c r="Q96" s="10"/>
      <c r="R96" s="10"/>
    </row>
    <row r="97" spans="1:18" ht="12.75">
      <c r="A97" s="10"/>
      <c r="B97" s="10"/>
      <c r="C97" s="10"/>
      <c r="D97" s="10"/>
      <c r="E97" s="10"/>
      <c r="F97" s="10"/>
      <c r="G97" s="10"/>
      <c r="H97" s="10"/>
      <c r="I97" s="10"/>
      <c r="J97" s="10"/>
      <c r="K97" s="10"/>
      <c r="L97" s="10"/>
      <c r="M97" s="10"/>
      <c r="N97" s="10"/>
      <c r="O97" s="10"/>
      <c r="P97" s="10"/>
      <c r="Q97" s="10"/>
      <c r="R97" s="10"/>
    </row>
    <row r="98" spans="1:18" ht="12.75">
      <c r="A98" s="10"/>
      <c r="B98" s="10"/>
      <c r="C98" s="10"/>
      <c r="D98" s="10"/>
      <c r="E98" s="10"/>
      <c r="F98" s="10"/>
      <c r="G98" s="10"/>
      <c r="H98" s="10"/>
      <c r="I98" s="10"/>
      <c r="J98" s="10"/>
      <c r="K98" s="10"/>
      <c r="L98" s="10"/>
      <c r="M98" s="10"/>
      <c r="N98" s="10"/>
      <c r="O98" s="10"/>
      <c r="P98" s="10"/>
      <c r="Q98" s="10"/>
      <c r="R98" s="10"/>
    </row>
    <row r="99" spans="1:18" ht="12.75">
      <c r="A99" s="10"/>
      <c r="B99" s="10"/>
      <c r="C99" s="10"/>
      <c r="D99" s="10"/>
      <c r="E99" s="10"/>
      <c r="F99" s="10"/>
      <c r="G99" s="10"/>
      <c r="H99" s="10"/>
      <c r="I99" s="10"/>
      <c r="J99" s="10"/>
      <c r="K99" s="10"/>
      <c r="L99" s="10"/>
      <c r="M99" s="10"/>
      <c r="N99" s="10"/>
      <c r="O99" s="10"/>
      <c r="P99" s="10"/>
      <c r="Q99" s="10"/>
      <c r="R99" s="10"/>
    </row>
    <row r="100" spans="1:18" ht="12.75">
      <c r="A100" s="10"/>
      <c r="B100" s="10"/>
      <c r="C100" s="10"/>
      <c r="D100" s="10"/>
      <c r="E100" s="10"/>
      <c r="F100" s="10"/>
      <c r="G100" s="10"/>
      <c r="H100" s="10"/>
      <c r="I100" s="10"/>
      <c r="J100" s="10"/>
      <c r="K100" s="10"/>
      <c r="L100" s="10"/>
      <c r="M100" s="10"/>
      <c r="N100" s="10"/>
      <c r="O100" s="10"/>
      <c r="P100" s="10"/>
      <c r="Q100" s="10"/>
      <c r="R100" s="10"/>
    </row>
    <row r="101" spans="1:18" ht="12.75">
      <c r="A101" s="10"/>
      <c r="B101" s="10"/>
      <c r="C101" s="10"/>
      <c r="D101" s="10"/>
      <c r="E101" s="10"/>
      <c r="F101" s="10"/>
      <c r="G101" s="10"/>
      <c r="H101" s="10"/>
      <c r="I101" s="10"/>
      <c r="J101" s="10"/>
      <c r="K101" s="10"/>
      <c r="L101" s="10"/>
      <c r="M101" s="10"/>
      <c r="N101" s="10"/>
      <c r="O101" s="10"/>
      <c r="P101" s="10"/>
      <c r="Q101" s="10"/>
      <c r="R101" s="10"/>
    </row>
    <row r="102" spans="1:18" ht="12.75">
      <c r="A102" s="10"/>
      <c r="B102" s="10"/>
      <c r="C102" s="10"/>
      <c r="D102" s="10"/>
      <c r="E102" s="10"/>
      <c r="F102" s="10"/>
      <c r="G102" s="10"/>
      <c r="H102" s="10"/>
      <c r="I102" s="10"/>
      <c r="J102" s="10"/>
      <c r="K102" s="10"/>
      <c r="L102" s="10"/>
      <c r="M102" s="10"/>
      <c r="N102" s="10"/>
      <c r="O102" s="10"/>
      <c r="P102" s="10"/>
      <c r="Q102" s="10"/>
      <c r="R102" s="10"/>
    </row>
    <row r="103" spans="1:18" ht="12.75">
      <c r="A103" s="10"/>
      <c r="B103" s="10"/>
      <c r="C103" s="10"/>
      <c r="D103" s="10"/>
      <c r="E103" s="10"/>
      <c r="F103" s="10"/>
      <c r="G103" s="10"/>
      <c r="H103" s="10"/>
      <c r="I103" s="10"/>
      <c r="J103" s="10"/>
      <c r="K103" s="10"/>
      <c r="L103" s="10"/>
      <c r="M103" s="10"/>
      <c r="N103" s="10"/>
      <c r="O103" s="10"/>
      <c r="P103" s="10"/>
      <c r="Q103" s="10"/>
      <c r="R103" s="10"/>
    </row>
    <row r="104" spans="1:18" ht="12.75">
      <c r="A104" s="10"/>
      <c r="B104" s="10"/>
      <c r="C104" s="10"/>
      <c r="D104" s="10"/>
      <c r="E104" s="10"/>
      <c r="F104" s="10"/>
      <c r="G104" s="10"/>
      <c r="H104" s="10"/>
      <c r="I104" s="10"/>
      <c r="J104" s="10"/>
      <c r="K104" s="10"/>
      <c r="L104" s="10"/>
      <c r="M104" s="10"/>
      <c r="N104" s="10"/>
      <c r="O104" s="10"/>
      <c r="P104" s="10"/>
      <c r="Q104" s="10"/>
      <c r="R104" s="10"/>
    </row>
    <row r="105" spans="1:18" ht="12.75">
      <c r="A105" s="10"/>
      <c r="B105" s="10"/>
      <c r="C105" s="10"/>
      <c r="D105" s="10"/>
      <c r="E105" s="10"/>
      <c r="F105" s="10"/>
      <c r="G105" s="10"/>
      <c r="H105" s="10"/>
      <c r="I105" s="10"/>
      <c r="J105" s="10"/>
      <c r="K105" s="10"/>
      <c r="L105" s="10"/>
      <c r="M105" s="10"/>
      <c r="N105" s="10"/>
      <c r="O105" s="10"/>
      <c r="P105" s="10"/>
      <c r="Q105" s="10"/>
      <c r="R105" s="10"/>
    </row>
    <row r="106" spans="1:18" ht="12.75">
      <c r="A106" s="10"/>
      <c r="B106" s="10"/>
      <c r="C106" s="10"/>
      <c r="D106" s="10"/>
      <c r="E106" s="10"/>
      <c r="F106" s="10"/>
      <c r="G106" s="10"/>
      <c r="H106" s="10"/>
      <c r="I106" s="10"/>
      <c r="J106" s="10"/>
      <c r="K106" s="10"/>
      <c r="L106" s="10"/>
      <c r="M106" s="10"/>
      <c r="N106" s="10"/>
      <c r="O106" s="10"/>
      <c r="P106" s="10"/>
      <c r="Q106" s="10"/>
      <c r="R106" s="10"/>
    </row>
    <row r="107" spans="1:18" ht="12.75">
      <c r="A107" s="10"/>
      <c r="B107" s="10"/>
      <c r="C107" s="10"/>
      <c r="D107" s="10"/>
      <c r="E107" s="10"/>
      <c r="F107" s="10"/>
      <c r="G107" s="10"/>
      <c r="H107" s="10"/>
      <c r="I107" s="10"/>
      <c r="J107" s="10"/>
      <c r="K107" s="10"/>
      <c r="L107" s="10"/>
      <c r="M107" s="10"/>
      <c r="N107" s="10"/>
      <c r="O107" s="10"/>
      <c r="P107" s="10"/>
      <c r="Q107" s="10"/>
      <c r="R107" s="10"/>
    </row>
    <row r="108" spans="1:18" ht="12.75">
      <c r="A108" s="10"/>
      <c r="B108" s="10"/>
      <c r="C108" s="10"/>
      <c r="D108" s="10"/>
      <c r="E108" s="10"/>
      <c r="F108" s="10"/>
      <c r="G108" s="10"/>
      <c r="H108" s="10"/>
      <c r="I108" s="10"/>
      <c r="J108" s="10"/>
      <c r="K108" s="10"/>
      <c r="L108" s="10"/>
      <c r="M108" s="10"/>
      <c r="N108" s="10"/>
      <c r="O108" s="10"/>
      <c r="P108" s="10"/>
      <c r="Q108" s="10"/>
      <c r="R108" s="10"/>
    </row>
    <row r="109" spans="1:18" ht="12.75">
      <c r="A109" s="10"/>
      <c r="B109" s="10"/>
      <c r="C109" s="10"/>
      <c r="D109" s="10"/>
      <c r="E109" s="10"/>
      <c r="F109" s="10"/>
      <c r="G109" s="10"/>
      <c r="H109" s="10"/>
      <c r="I109" s="10"/>
      <c r="J109" s="10"/>
      <c r="K109" s="10"/>
      <c r="L109" s="10"/>
      <c r="M109" s="10"/>
      <c r="N109" s="10"/>
      <c r="O109" s="10"/>
      <c r="P109" s="10"/>
      <c r="Q109" s="10"/>
      <c r="R109" s="10"/>
    </row>
    <row r="110" spans="1:18" ht="12.75">
      <c r="A110" s="10"/>
      <c r="B110" s="10"/>
      <c r="C110" s="10"/>
      <c r="D110" s="10"/>
      <c r="E110" s="10"/>
      <c r="F110" s="10"/>
      <c r="G110" s="10"/>
      <c r="H110" s="10"/>
      <c r="I110" s="10"/>
      <c r="J110" s="10"/>
      <c r="K110" s="10"/>
      <c r="L110" s="10"/>
      <c r="M110" s="10"/>
      <c r="N110" s="10"/>
      <c r="O110" s="10"/>
      <c r="P110" s="10"/>
      <c r="Q110" s="10"/>
      <c r="R110" s="10"/>
    </row>
    <row r="111" spans="1:18" ht="12.75">
      <c r="A111" s="10"/>
      <c r="B111" s="10"/>
      <c r="C111" s="10"/>
      <c r="D111" s="10"/>
      <c r="E111" s="10"/>
      <c r="F111" s="10"/>
      <c r="G111" s="10"/>
      <c r="H111" s="10"/>
      <c r="I111" s="10"/>
      <c r="J111" s="10"/>
      <c r="K111" s="10"/>
      <c r="L111" s="10"/>
      <c r="M111" s="10"/>
      <c r="N111" s="10"/>
      <c r="O111" s="10"/>
      <c r="P111" s="10"/>
      <c r="Q111" s="10"/>
      <c r="R111" s="10"/>
    </row>
    <row r="112" spans="1:18" ht="12.75">
      <c r="A112" s="10"/>
      <c r="B112" s="10"/>
      <c r="C112" s="10"/>
      <c r="D112" s="10"/>
      <c r="E112" s="10"/>
      <c r="F112" s="10"/>
      <c r="G112" s="10"/>
      <c r="H112" s="10"/>
      <c r="I112" s="10"/>
      <c r="J112" s="10"/>
      <c r="K112" s="10"/>
      <c r="L112" s="10"/>
      <c r="M112" s="10"/>
      <c r="N112" s="10"/>
      <c r="O112" s="10"/>
      <c r="P112" s="10"/>
      <c r="Q112" s="10"/>
      <c r="R112" s="10"/>
    </row>
    <row r="113" spans="1:18" ht="12.75">
      <c r="A113" s="10"/>
      <c r="B113" s="10"/>
      <c r="C113" s="10"/>
      <c r="D113" s="10"/>
      <c r="E113" s="10"/>
      <c r="F113" s="10"/>
      <c r="G113" s="10"/>
      <c r="H113" s="10"/>
      <c r="I113" s="10"/>
      <c r="J113" s="10"/>
      <c r="K113" s="10"/>
      <c r="L113" s="10"/>
      <c r="M113" s="10"/>
      <c r="N113" s="10"/>
      <c r="O113" s="10"/>
      <c r="P113" s="10"/>
      <c r="Q113" s="10"/>
      <c r="R113" s="10"/>
    </row>
    <row r="114" spans="1:18" ht="12.75">
      <c r="A114" s="10"/>
      <c r="B114" s="10"/>
      <c r="C114" s="10"/>
      <c r="D114" s="10"/>
      <c r="E114" s="10"/>
      <c r="F114" s="10"/>
      <c r="G114" s="10"/>
      <c r="H114" s="10"/>
      <c r="I114" s="10"/>
      <c r="J114" s="10"/>
      <c r="K114" s="10"/>
      <c r="L114" s="10"/>
      <c r="M114" s="10"/>
      <c r="N114" s="10"/>
      <c r="O114" s="10"/>
      <c r="P114" s="10"/>
      <c r="Q114" s="10"/>
      <c r="R114" s="10"/>
    </row>
    <row r="115" spans="1:18" ht="12.75">
      <c r="A115" s="10"/>
      <c r="B115" s="10"/>
      <c r="C115" s="10"/>
      <c r="D115" s="10"/>
      <c r="E115" s="10"/>
      <c r="F115" s="10"/>
      <c r="G115" s="10"/>
      <c r="H115" s="10"/>
      <c r="I115" s="10"/>
      <c r="J115" s="10"/>
      <c r="K115" s="10"/>
      <c r="L115" s="10"/>
      <c r="M115" s="10"/>
      <c r="N115" s="10"/>
      <c r="O115" s="10"/>
      <c r="P115" s="10"/>
      <c r="Q115" s="10"/>
      <c r="R115" s="10"/>
    </row>
    <row r="116" spans="1:18" ht="12.75">
      <c r="A116" s="10"/>
      <c r="B116" s="10"/>
      <c r="C116" s="10"/>
      <c r="D116" s="10"/>
      <c r="E116" s="10"/>
      <c r="F116" s="10"/>
      <c r="G116" s="10"/>
      <c r="H116" s="10"/>
      <c r="I116" s="10"/>
      <c r="J116" s="10"/>
      <c r="K116" s="10"/>
      <c r="L116" s="10"/>
      <c r="M116" s="10"/>
      <c r="N116" s="10"/>
      <c r="O116" s="10"/>
      <c r="P116" s="10"/>
      <c r="Q116" s="10"/>
      <c r="R116" s="10"/>
    </row>
    <row r="117" spans="1:18" ht="12.75">
      <c r="A117" s="10"/>
      <c r="B117" s="10"/>
      <c r="C117" s="10"/>
      <c r="D117" s="10"/>
      <c r="E117" s="10"/>
      <c r="F117" s="10"/>
      <c r="G117" s="10"/>
      <c r="H117" s="10"/>
      <c r="I117" s="10"/>
      <c r="J117" s="10"/>
      <c r="K117" s="10"/>
      <c r="L117" s="10"/>
      <c r="M117" s="10"/>
      <c r="N117" s="10"/>
      <c r="O117" s="10"/>
      <c r="P117" s="10"/>
      <c r="Q117" s="10"/>
      <c r="R117" s="10"/>
    </row>
    <row r="118" spans="1:18" ht="12.75">
      <c r="A118" s="10"/>
      <c r="B118" s="10"/>
      <c r="C118" s="10"/>
      <c r="D118" s="10"/>
      <c r="E118" s="10"/>
      <c r="F118" s="10"/>
      <c r="G118" s="10"/>
      <c r="H118" s="10"/>
      <c r="I118" s="10"/>
      <c r="J118" s="10"/>
      <c r="K118" s="10"/>
      <c r="L118" s="10"/>
      <c r="M118" s="10"/>
      <c r="N118" s="10"/>
      <c r="O118" s="10"/>
      <c r="P118" s="10"/>
      <c r="Q118" s="10"/>
      <c r="R118" s="10"/>
    </row>
    <row r="119" spans="1:18" ht="12.75">
      <c r="A119" s="10"/>
      <c r="B119" s="10"/>
      <c r="C119" s="10"/>
      <c r="D119" s="10"/>
      <c r="E119" s="10"/>
      <c r="F119" s="10"/>
      <c r="G119" s="10"/>
      <c r="H119" s="10"/>
      <c r="I119" s="10"/>
      <c r="J119" s="10"/>
      <c r="K119" s="10"/>
      <c r="L119" s="10"/>
      <c r="M119" s="10"/>
      <c r="N119" s="10"/>
      <c r="O119" s="10"/>
      <c r="P119" s="10"/>
      <c r="Q119" s="10"/>
      <c r="R119" s="10"/>
    </row>
    <row r="120" spans="1:18" ht="12.75">
      <c r="A120" s="10"/>
      <c r="B120" s="10"/>
      <c r="C120" s="10"/>
      <c r="D120" s="10"/>
      <c r="E120" s="10"/>
      <c r="F120" s="10"/>
      <c r="G120" s="10"/>
      <c r="H120" s="10"/>
      <c r="I120" s="10"/>
      <c r="J120" s="10"/>
      <c r="K120" s="10"/>
      <c r="L120" s="10"/>
      <c r="M120" s="10"/>
      <c r="N120" s="10"/>
      <c r="O120" s="10"/>
      <c r="P120" s="10"/>
      <c r="Q120" s="10"/>
      <c r="R120" s="10"/>
    </row>
    <row r="121" spans="1:18" ht="12.75">
      <c r="A121" s="10"/>
      <c r="B121" s="10"/>
      <c r="C121" s="10"/>
      <c r="D121" s="10"/>
      <c r="E121" s="10"/>
      <c r="F121" s="10"/>
      <c r="G121" s="10"/>
      <c r="H121" s="10"/>
      <c r="I121" s="10"/>
      <c r="J121" s="10"/>
      <c r="K121" s="10"/>
      <c r="L121" s="10"/>
      <c r="M121" s="10"/>
      <c r="N121" s="10"/>
      <c r="O121" s="10"/>
      <c r="P121" s="10"/>
      <c r="Q121" s="10"/>
      <c r="R121" s="10"/>
    </row>
    <row r="122" spans="1:18" ht="12.75">
      <c r="A122" s="10"/>
      <c r="B122" s="10"/>
      <c r="C122" s="10"/>
      <c r="D122" s="10"/>
      <c r="E122" s="10"/>
      <c r="F122" s="10"/>
      <c r="G122" s="10"/>
      <c r="H122" s="10"/>
      <c r="I122" s="10"/>
      <c r="J122" s="10"/>
      <c r="K122" s="10"/>
      <c r="L122" s="10"/>
      <c r="M122" s="10"/>
      <c r="N122" s="10"/>
      <c r="O122" s="10"/>
      <c r="P122" s="10"/>
      <c r="Q122" s="10"/>
      <c r="R122" s="10"/>
    </row>
  </sheetData>
  <mergeCells count="8">
    <mergeCell ref="B72:G72"/>
    <mergeCell ref="F12:G12"/>
    <mergeCell ref="A4:G4"/>
    <mergeCell ref="A5:G5"/>
    <mergeCell ref="A6:G6"/>
    <mergeCell ref="A8:G8"/>
    <mergeCell ref="A9:G9"/>
    <mergeCell ref="A10:G10"/>
  </mergeCells>
  <printOptions/>
  <pageMargins left="0.53" right="0.52" top="0.25" bottom="0.5" header="0.5" footer="0.5"/>
  <pageSetup fitToHeight="1" fitToWidth="1" horizontalDpi="600" verticalDpi="600" orientation="portrait" paperSize="9" scale="98" r:id="rId3"/>
  <legacyDrawing r:id="rId2"/>
  <oleObjects>
    <oleObject progId="Paint.Picture" shapeId="59152" r:id="rId1"/>
  </oleObjects>
</worksheet>
</file>

<file path=xl/worksheets/sheet2.xml><?xml version="1.0" encoding="utf-8"?>
<worksheet xmlns="http://schemas.openxmlformats.org/spreadsheetml/2006/main" xmlns:r="http://schemas.openxmlformats.org/officeDocument/2006/relationships">
  <dimension ref="A1:U1053"/>
  <sheetViews>
    <sheetView tabSelected="1" workbookViewId="0" topLeftCell="A36">
      <selection activeCell="D45" sqref="D45"/>
    </sheetView>
  </sheetViews>
  <sheetFormatPr defaultColWidth="9.140625" defaultRowHeight="12.75"/>
  <cols>
    <col min="1" max="1" width="48.28125" style="2" customWidth="1"/>
    <col min="2" max="2" width="12.7109375" style="2" customWidth="1"/>
    <col min="3" max="3" width="13.57421875" style="2" customWidth="1"/>
    <col min="4" max="16384" width="9.140625" style="2" customWidth="1"/>
  </cols>
  <sheetData>
    <row r="1" ht="11.25" customHeight="1">
      <c r="C1" s="84"/>
    </row>
    <row r="2" ht="12" customHeight="1">
      <c r="C2" s="85"/>
    </row>
    <row r="3" ht="14.25"/>
    <row r="4" ht="9.75" customHeight="1"/>
    <row r="5" ht="9.75" customHeight="1"/>
    <row r="6" spans="1:21" s="6" customFormat="1" ht="12">
      <c r="A6" s="143" t="s">
        <v>97</v>
      </c>
      <c r="B6" s="143"/>
      <c r="C6" s="143"/>
      <c r="D6" s="29"/>
      <c r="E6" s="29"/>
      <c r="F6" s="29"/>
      <c r="G6" s="4"/>
      <c r="H6" s="5"/>
      <c r="I6" s="5"/>
      <c r="J6" s="5"/>
      <c r="K6" s="5"/>
      <c r="L6" s="5"/>
      <c r="M6" s="5"/>
      <c r="N6" s="5"/>
      <c r="O6" s="5"/>
      <c r="P6" s="5"/>
      <c r="Q6" s="5"/>
      <c r="R6" s="5"/>
      <c r="S6" s="5"/>
      <c r="T6" s="5"/>
      <c r="U6" s="5"/>
    </row>
    <row r="7" spans="1:21" s="6" customFormat="1" ht="12.75">
      <c r="A7" s="144" t="s">
        <v>96</v>
      </c>
      <c r="B7" s="142"/>
      <c r="C7" s="142"/>
      <c r="D7" s="30"/>
      <c r="E7" s="30"/>
      <c r="F7" s="30"/>
      <c r="G7" s="4"/>
      <c r="H7" s="5"/>
      <c r="I7" s="5"/>
      <c r="J7" s="5"/>
      <c r="K7" s="5"/>
      <c r="L7" s="5"/>
      <c r="M7" s="5"/>
      <c r="N7" s="5"/>
      <c r="O7" s="5"/>
      <c r="P7" s="5"/>
      <c r="Q7" s="5"/>
      <c r="R7" s="5"/>
      <c r="S7" s="5"/>
      <c r="T7" s="5"/>
      <c r="U7" s="5"/>
    </row>
    <row r="8" spans="1:6" ht="8.25" customHeight="1">
      <c r="A8" s="145"/>
      <c r="B8" s="146"/>
      <c r="C8" s="146"/>
      <c r="D8" s="23"/>
      <c r="E8" s="23"/>
      <c r="F8" s="23"/>
    </row>
    <row r="9" spans="1:6" ht="12.75" customHeight="1">
      <c r="A9" s="145" t="s">
        <v>52</v>
      </c>
      <c r="B9" s="146"/>
      <c r="C9" s="146"/>
      <c r="D9" s="9"/>
      <c r="E9" s="9"/>
      <c r="F9" s="9"/>
    </row>
    <row r="10" spans="1:6" ht="12" customHeight="1">
      <c r="A10" s="145" t="s">
        <v>168</v>
      </c>
      <c r="B10" s="146"/>
      <c r="C10" s="146"/>
      <c r="D10" s="9"/>
      <c r="E10" s="9"/>
      <c r="F10" s="9"/>
    </row>
    <row r="11" spans="1:6" ht="12" customHeight="1">
      <c r="A11" s="144" t="s">
        <v>141</v>
      </c>
      <c r="B11" s="150"/>
      <c r="C11" s="150"/>
      <c r="D11" s="15"/>
      <c r="E11" s="15"/>
      <c r="F11" s="15"/>
    </row>
    <row r="12" spans="1:6" s="11" customFormat="1" ht="9" customHeight="1">
      <c r="A12" s="145"/>
      <c r="B12" s="146"/>
      <c r="C12" s="146"/>
      <c r="D12" s="13"/>
      <c r="E12" s="13"/>
      <c r="F12" s="13"/>
    </row>
    <row r="13" spans="1:3" s="11" customFormat="1" ht="12.75">
      <c r="A13" s="147" t="s">
        <v>36</v>
      </c>
      <c r="B13" s="148"/>
      <c r="C13" s="149"/>
    </row>
    <row r="14" spans="1:3" s="11" customFormat="1" ht="12.75">
      <c r="A14" s="55"/>
      <c r="B14" s="40" t="s">
        <v>111</v>
      </c>
      <c r="C14" s="41" t="s">
        <v>53</v>
      </c>
    </row>
    <row r="15" spans="1:3" s="8" customFormat="1" ht="12.75">
      <c r="A15" s="56"/>
      <c r="B15" s="40" t="s">
        <v>112</v>
      </c>
      <c r="C15" s="41" t="s">
        <v>114</v>
      </c>
    </row>
    <row r="16" spans="1:3" s="8" customFormat="1" ht="12.75">
      <c r="A16" s="56"/>
      <c r="B16" s="40" t="s">
        <v>113</v>
      </c>
      <c r="C16" s="41" t="s">
        <v>115</v>
      </c>
    </row>
    <row r="17" spans="1:3" s="8" customFormat="1" ht="12.75">
      <c r="A17" s="56"/>
      <c r="B17" s="109">
        <v>37256</v>
      </c>
      <c r="C17" s="110">
        <v>36891</v>
      </c>
    </row>
    <row r="18" spans="1:3" s="8" customFormat="1" ht="12.75">
      <c r="A18" s="56"/>
      <c r="B18" s="40" t="s">
        <v>3</v>
      </c>
      <c r="C18" s="41" t="s">
        <v>3</v>
      </c>
    </row>
    <row r="19" spans="1:3" s="11" customFormat="1" ht="12.75">
      <c r="A19" s="43"/>
      <c r="B19" s="44"/>
      <c r="C19" s="45"/>
    </row>
    <row r="20" spans="1:3" s="11" customFormat="1" ht="12.75">
      <c r="A20" s="43" t="s">
        <v>37</v>
      </c>
      <c r="B20" s="22">
        <v>7656.245</v>
      </c>
      <c r="C20" s="47">
        <v>3869</v>
      </c>
    </row>
    <row r="21" spans="1:3" s="11" customFormat="1" ht="12.75">
      <c r="A21" s="43" t="s">
        <v>38</v>
      </c>
      <c r="B21" s="22">
        <v>7629</v>
      </c>
      <c r="C21" s="47">
        <v>19469</v>
      </c>
    </row>
    <row r="22" spans="1:3" s="11" customFormat="1" ht="12.75">
      <c r="A22" s="43" t="s">
        <v>188</v>
      </c>
      <c r="B22" s="22">
        <v>42224</v>
      </c>
      <c r="C22" s="47">
        <v>0</v>
      </c>
    </row>
    <row r="23" spans="1:3" s="11" customFormat="1" ht="12.75">
      <c r="A23" s="43" t="s">
        <v>189</v>
      </c>
      <c r="B23" s="22">
        <v>0</v>
      </c>
      <c r="C23" s="47">
        <v>94</v>
      </c>
    </row>
    <row r="24" spans="1:3" s="11" customFormat="1" ht="13.5" thickBot="1">
      <c r="A24" s="43"/>
      <c r="B24" s="20"/>
      <c r="C24" s="57"/>
    </row>
    <row r="25" spans="1:3" s="11" customFormat="1" ht="8.25" customHeight="1">
      <c r="A25" s="43"/>
      <c r="B25" s="22"/>
      <c r="C25" s="47"/>
    </row>
    <row r="26" spans="1:3" s="11" customFormat="1" ht="13.5" thickBot="1">
      <c r="A26" s="43"/>
      <c r="B26" s="20">
        <f>SUM(B20:B24)</f>
        <v>57509.244999999995</v>
      </c>
      <c r="C26" s="57">
        <f>SUM(C20:C24)</f>
        <v>23432</v>
      </c>
    </row>
    <row r="27" spans="1:3" s="11" customFormat="1" ht="12.75">
      <c r="A27" s="43"/>
      <c r="B27" s="22"/>
      <c r="C27" s="47"/>
    </row>
    <row r="28" spans="1:3" s="11" customFormat="1" ht="12.75">
      <c r="A28" s="43" t="s">
        <v>190</v>
      </c>
      <c r="B28" s="22"/>
      <c r="C28" s="47"/>
    </row>
    <row r="29" spans="1:3" s="11" customFormat="1" ht="12.75">
      <c r="A29" s="43" t="s">
        <v>39</v>
      </c>
      <c r="B29" s="22">
        <v>0</v>
      </c>
      <c r="C29" s="47">
        <v>0</v>
      </c>
    </row>
    <row r="30" spans="1:3" s="11" customFormat="1" ht="12.75">
      <c r="A30" s="43" t="s">
        <v>40</v>
      </c>
      <c r="B30" s="22">
        <f>18387.214+45475.656+36603.112</f>
        <v>100465.982</v>
      </c>
      <c r="C30" s="47">
        <v>104147</v>
      </c>
    </row>
    <row r="31" spans="1:3" s="11" customFormat="1" ht="12.75">
      <c r="A31" s="43" t="s">
        <v>41</v>
      </c>
      <c r="B31" s="22">
        <f>9277.24+182502.013+120210.637+5283+5789.86+D32</f>
        <v>346514.75</v>
      </c>
      <c r="C31" s="47">
        <v>362362</v>
      </c>
    </row>
    <row r="32" spans="1:4" s="11" customFormat="1" ht="12.75">
      <c r="A32" s="43" t="s">
        <v>42</v>
      </c>
      <c r="B32" s="22">
        <f>50097-D32</f>
        <v>26645</v>
      </c>
      <c r="C32" s="47">
        <v>14476</v>
      </c>
      <c r="D32" s="11">
        <v>23452</v>
      </c>
    </row>
    <row r="33" spans="1:3" s="11" customFormat="1" ht="12.75">
      <c r="A33" s="43" t="s">
        <v>187</v>
      </c>
      <c r="B33" s="22">
        <f>4459.945-825.882</f>
        <v>3634.0629999999996</v>
      </c>
      <c r="C33" s="47">
        <v>5187</v>
      </c>
    </row>
    <row r="34" spans="1:3" s="11" customFormat="1" ht="13.5" thickBot="1">
      <c r="A34" s="43" t="s">
        <v>43</v>
      </c>
      <c r="B34" s="20">
        <f>14935.065+3109.342</f>
        <v>18044.407</v>
      </c>
      <c r="C34" s="57">
        <f>32781-5187</f>
        <v>27594</v>
      </c>
    </row>
    <row r="35" spans="1:3" s="11" customFormat="1" ht="8.25" customHeight="1">
      <c r="A35" s="43"/>
      <c r="B35" s="22"/>
      <c r="C35" s="47"/>
    </row>
    <row r="36" spans="1:4" s="11" customFormat="1" ht="13.5" thickBot="1">
      <c r="A36" s="70"/>
      <c r="B36" s="20">
        <f>SUM(B29:B34)</f>
        <v>495304.20200000005</v>
      </c>
      <c r="C36" s="57">
        <f>SUM(C29:C34)</f>
        <v>513766</v>
      </c>
      <c r="D36" s="22"/>
    </row>
    <row r="37" spans="1:3" s="11" customFormat="1" ht="12.75">
      <c r="A37" s="43"/>
      <c r="B37" s="22"/>
      <c r="C37" s="47"/>
    </row>
    <row r="38" spans="1:3" s="11" customFormat="1" ht="12.75">
      <c r="A38" s="43" t="s">
        <v>191</v>
      </c>
      <c r="B38" s="22"/>
      <c r="C38" s="47"/>
    </row>
    <row r="39" spans="1:3" s="11" customFormat="1" ht="12.75">
      <c r="A39" s="43" t="s">
        <v>44</v>
      </c>
      <c r="B39" s="22">
        <v>20807</v>
      </c>
      <c r="C39" s="47">
        <v>20000</v>
      </c>
    </row>
    <row r="40" spans="1:3" s="11" customFormat="1" ht="12.75">
      <c r="A40" s="43" t="s">
        <v>45</v>
      </c>
      <c r="B40" s="22">
        <f>177063.926+25286.355+14663.473+4443.361</f>
        <v>221457.11500000002</v>
      </c>
      <c r="C40" s="47">
        <v>216134</v>
      </c>
    </row>
    <row r="41" spans="1:3" s="11" customFormat="1" ht="12.75">
      <c r="A41" s="43" t="s">
        <v>46</v>
      </c>
      <c r="B41" s="22">
        <v>17235.933</v>
      </c>
      <c r="C41" s="47">
        <v>14553</v>
      </c>
    </row>
    <row r="42" spans="1:5" s="11" customFormat="1" ht="13.5" thickBot="1">
      <c r="A42" s="43" t="s">
        <v>43</v>
      </c>
      <c r="B42" s="62">
        <f>60090.94</f>
        <v>60090.94</v>
      </c>
      <c r="C42" s="91">
        <v>77619</v>
      </c>
      <c r="E42" s="68"/>
    </row>
    <row r="43" spans="1:3" s="11" customFormat="1" ht="7.5" customHeight="1">
      <c r="A43" s="43"/>
      <c r="B43" s="22"/>
      <c r="C43" s="47"/>
    </row>
    <row r="44" spans="1:3" s="11" customFormat="1" ht="13.5" thickBot="1">
      <c r="A44" s="43"/>
      <c r="B44" s="20">
        <f>SUM(B39:B42)</f>
        <v>319590.988</v>
      </c>
      <c r="C44" s="57">
        <f>SUM(C39:C42)</f>
        <v>328306</v>
      </c>
    </row>
    <row r="45" spans="1:3" s="11" customFormat="1" ht="12.75">
      <c r="A45" s="43"/>
      <c r="B45" s="22"/>
      <c r="C45" s="47"/>
    </row>
    <row r="46" spans="1:3" s="11" customFormat="1" ht="13.5" thickBot="1">
      <c r="A46" s="43" t="s">
        <v>192</v>
      </c>
      <c r="B46" s="20">
        <f>+B36-B44</f>
        <v>175713.21400000004</v>
      </c>
      <c r="C46" s="57">
        <f>+C36-C44</f>
        <v>185460</v>
      </c>
    </row>
    <row r="47" spans="1:3" s="11" customFormat="1" ht="6.75" customHeight="1">
      <c r="A47" s="43"/>
      <c r="B47" s="22"/>
      <c r="C47" s="47"/>
    </row>
    <row r="48" spans="1:3" s="11" customFormat="1" ht="13.5" thickBot="1">
      <c r="A48" s="43"/>
      <c r="B48" s="21">
        <f>+B26+B46</f>
        <v>233222.45900000003</v>
      </c>
      <c r="C48" s="58">
        <f>+C26+C46</f>
        <v>208892</v>
      </c>
    </row>
    <row r="49" spans="1:3" s="11" customFormat="1" ht="13.5" thickTop="1">
      <c r="A49" s="43"/>
      <c r="B49" s="22"/>
      <c r="C49" s="47"/>
    </row>
    <row r="50" spans="1:3" s="11" customFormat="1" ht="12.75">
      <c r="A50" s="43" t="s">
        <v>193</v>
      </c>
      <c r="B50" s="22"/>
      <c r="C50" s="47"/>
    </row>
    <row r="51" spans="1:3" s="11" customFormat="1" ht="12.75">
      <c r="A51" s="43" t="s">
        <v>47</v>
      </c>
      <c r="B51" s="22">
        <f>+'[2]C-BS'!$C$45</f>
        <v>103777.00499999999</v>
      </c>
      <c r="C51" s="47">
        <v>103777</v>
      </c>
    </row>
    <row r="52" spans="1:3" s="11" customFormat="1" ht="12.75">
      <c r="A52" s="43" t="s">
        <v>48</v>
      </c>
      <c r="B52" s="22"/>
      <c r="C52" s="47"/>
    </row>
    <row r="53" spans="1:3" s="11" customFormat="1" ht="12.75">
      <c r="A53" s="43" t="s">
        <v>49</v>
      </c>
      <c r="B53" s="22">
        <f>+'[3]C-BS'!$C$46</f>
        <v>22014.04365</v>
      </c>
      <c r="C53" s="47">
        <v>22014</v>
      </c>
    </row>
    <row r="54" spans="1:3" s="11" customFormat="1" ht="12.75" hidden="1">
      <c r="A54" s="43" t="s">
        <v>164</v>
      </c>
      <c r="B54" s="22"/>
      <c r="C54" s="47">
        <v>0</v>
      </c>
    </row>
    <row r="55" spans="1:3" s="11" customFormat="1" ht="12.75" hidden="1">
      <c r="A55" s="43" t="s">
        <v>140</v>
      </c>
      <c r="B55" s="22">
        <v>0</v>
      </c>
      <c r="C55" s="47">
        <v>0</v>
      </c>
    </row>
    <row r="56" spans="1:3" s="11" customFormat="1" ht="12.75" hidden="1">
      <c r="A56" s="43" t="s">
        <v>50</v>
      </c>
      <c r="B56" s="22">
        <v>0</v>
      </c>
      <c r="C56" s="47">
        <v>0</v>
      </c>
    </row>
    <row r="57" spans="1:3" s="11" customFormat="1" ht="12.75">
      <c r="A57" s="43" t="s">
        <v>51</v>
      </c>
      <c r="B57" s="22">
        <f>63697+20937</f>
        <v>84634</v>
      </c>
      <c r="C57" s="47">
        <v>63697</v>
      </c>
    </row>
    <row r="58" spans="1:3" s="11" customFormat="1" ht="12.75">
      <c r="A58" s="43" t="s">
        <v>117</v>
      </c>
      <c r="B58" s="22">
        <v>-2741</v>
      </c>
      <c r="C58" s="47">
        <v>-2596</v>
      </c>
    </row>
    <row r="59" spans="1:3" s="11" customFormat="1" ht="12.75">
      <c r="A59" s="43"/>
      <c r="B59" s="22"/>
      <c r="C59" s="47"/>
    </row>
    <row r="60" spans="1:3" s="11" customFormat="1" ht="12.75">
      <c r="A60" s="43" t="s">
        <v>194</v>
      </c>
      <c r="B60" s="22">
        <v>25469</v>
      </c>
      <c r="C60" s="47">
        <v>21964</v>
      </c>
    </row>
    <row r="61" spans="1:3" s="11" customFormat="1" ht="12.75">
      <c r="A61" s="43" t="s">
        <v>195</v>
      </c>
      <c r="B61" s="22">
        <v>0</v>
      </c>
      <c r="C61" s="47">
        <v>0</v>
      </c>
    </row>
    <row r="62" spans="1:3" s="11" customFormat="1" ht="12.75">
      <c r="A62" s="43" t="s">
        <v>196</v>
      </c>
      <c r="B62" s="22">
        <v>69</v>
      </c>
      <c r="C62" s="47">
        <v>36</v>
      </c>
    </row>
    <row r="63" spans="1:3" s="11" customFormat="1" ht="13.5" thickBot="1">
      <c r="A63" s="43"/>
      <c r="B63" s="20"/>
      <c r="C63" s="57"/>
    </row>
    <row r="64" spans="1:3" s="11" customFormat="1" ht="13.5" thickBot="1">
      <c r="A64" s="43"/>
      <c r="B64" s="20">
        <f>SUM(B51:B62)</f>
        <v>233222.04864999998</v>
      </c>
      <c r="C64" s="57">
        <f>SUM(C51:C62)</f>
        <v>208892</v>
      </c>
    </row>
    <row r="65" spans="1:3" s="11" customFormat="1" ht="12.75">
      <c r="A65" s="43"/>
      <c r="B65" s="22"/>
      <c r="C65" s="47"/>
    </row>
    <row r="66" spans="1:3" s="11" customFormat="1" ht="12.75">
      <c r="A66" s="50" t="s">
        <v>145</v>
      </c>
      <c r="B66" s="112">
        <f>+(B64-B60-B62)/B51</f>
        <v>2.0012530584207937</v>
      </c>
      <c r="C66" s="104">
        <f>+(C64-C60-C62)/C51</f>
        <v>1.8009000067452325</v>
      </c>
    </row>
    <row r="67" spans="1:3" s="11" customFormat="1" ht="12.75">
      <c r="A67" s="10"/>
      <c r="B67" s="12"/>
      <c r="C67" s="12"/>
    </row>
    <row r="68" spans="1:3" ht="15">
      <c r="A68" s="1"/>
      <c r="B68" s="3"/>
      <c r="C68" s="3"/>
    </row>
    <row r="69" spans="1:3" ht="15">
      <c r="A69" s="38" t="s">
        <v>118</v>
      </c>
      <c r="B69" s="3">
        <f>+B48-B64</f>
        <v>0.4103500000492204</v>
      </c>
      <c r="C69" s="3">
        <f>+C48-C64</f>
        <v>0</v>
      </c>
    </row>
    <row r="70" spans="1:3" ht="15">
      <c r="A70" s="1"/>
      <c r="B70" s="3"/>
      <c r="C70" s="3"/>
    </row>
    <row r="71" spans="1:3" ht="15">
      <c r="A71" s="1"/>
      <c r="B71" s="3"/>
      <c r="C71" s="3"/>
    </row>
    <row r="72" spans="1:3" ht="15">
      <c r="A72" s="1"/>
      <c r="B72" s="3"/>
      <c r="C72" s="3"/>
    </row>
    <row r="73" spans="1:3" ht="15">
      <c r="A73" s="1"/>
      <c r="B73" s="3"/>
      <c r="C73" s="3"/>
    </row>
    <row r="74" spans="1:3" ht="15">
      <c r="A74" s="1"/>
      <c r="B74" s="3"/>
      <c r="C74" s="3"/>
    </row>
    <row r="75" spans="1:3" ht="15">
      <c r="A75" s="1"/>
      <c r="B75" s="3"/>
      <c r="C75" s="3"/>
    </row>
    <row r="76" spans="1:3" ht="15">
      <c r="A76" s="1"/>
      <c r="B76" s="3"/>
      <c r="C76" s="3"/>
    </row>
    <row r="77" spans="1:3" ht="15">
      <c r="A77" s="1"/>
      <c r="B77" s="3"/>
      <c r="C77" s="3"/>
    </row>
    <row r="78" spans="1:3" ht="15">
      <c r="A78" s="1"/>
      <c r="B78" s="3"/>
      <c r="C78" s="3"/>
    </row>
    <row r="79" spans="1:3" ht="15">
      <c r="A79" s="1"/>
      <c r="B79" s="3"/>
      <c r="C79" s="3"/>
    </row>
    <row r="80" spans="1:3" ht="15">
      <c r="A80" s="1"/>
      <c r="B80" s="3"/>
      <c r="C80" s="3"/>
    </row>
    <row r="81" spans="1:3" ht="15">
      <c r="A81" s="1"/>
      <c r="B81" s="3"/>
      <c r="C81" s="3"/>
    </row>
    <row r="82" spans="1:3" ht="15">
      <c r="A82" s="1"/>
      <c r="B82" s="3"/>
      <c r="C82" s="3"/>
    </row>
    <row r="83" spans="1:3" ht="15">
      <c r="A83" s="1"/>
      <c r="B83" s="3"/>
      <c r="C83" s="3"/>
    </row>
    <row r="84" spans="1:3" ht="15">
      <c r="A84" s="1"/>
      <c r="B84" s="3"/>
      <c r="C84" s="3"/>
    </row>
    <row r="85" spans="1:3" ht="15">
      <c r="A85" s="1"/>
      <c r="B85" s="3"/>
      <c r="C85" s="3"/>
    </row>
    <row r="86" spans="1:3" ht="15">
      <c r="A86" s="1"/>
      <c r="B86" s="3"/>
      <c r="C86" s="3"/>
    </row>
    <row r="87" spans="1:3" ht="15">
      <c r="A87" s="1"/>
      <c r="B87" s="3"/>
      <c r="C87" s="3"/>
    </row>
    <row r="88" spans="1:3" ht="15">
      <c r="A88" s="1"/>
      <c r="B88" s="3"/>
      <c r="C88" s="3"/>
    </row>
    <row r="89" spans="1:3" ht="15">
      <c r="A89" s="1"/>
      <c r="B89" s="3"/>
      <c r="C89" s="3"/>
    </row>
    <row r="90" spans="1:3" ht="15">
      <c r="A90" s="1"/>
      <c r="B90" s="3"/>
      <c r="C90" s="3"/>
    </row>
    <row r="91" spans="1:3" ht="15">
      <c r="A91" s="1"/>
      <c r="B91" s="3"/>
      <c r="C91" s="3"/>
    </row>
    <row r="92" spans="1:3" ht="15">
      <c r="A92" s="1"/>
      <c r="B92" s="3"/>
      <c r="C92" s="3"/>
    </row>
    <row r="93" spans="1:3" ht="15">
      <c r="A93" s="1"/>
      <c r="B93" s="3"/>
      <c r="C93" s="3"/>
    </row>
    <row r="94" spans="1:3" ht="15">
      <c r="A94" s="1"/>
      <c r="B94" s="3"/>
      <c r="C94" s="3"/>
    </row>
    <row r="95" spans="1:3" ht="15">
      <c r="A95" s="1"/>
      <c r="B95" s="3"/>
      <c r="C95" s="3"/>
    </row>
    <row r="96" spans="1:3" ht="15">
      <c r="A96" s="1"/>
      <c r="B96" s="3"/>
      <c r="C96" s="3"/>
    </row>
    <row r="97" spans="1:3" ht="15">
      <c r="A97" s="1"/>
      <c r="B97" s="3"/>
      <c r="C97" s="3"/>
    </row>
    <row r="98" spans="1:3" ht="15">
      <c r="A98" s="1"/>
      <c r="B98" s="3"/>
      <c r="C98" s="3"/>
    </row>
    <row r="99" spans="1:3" ht="15">
      <c r="A99" s="1"/>
      <c r="B99" s="3"/>
      <c r="C99" s="3"/>
    </row>
    <row r="100" spans="1:3" ht="15">
      <c r="A100" s="1"/>
      <c r="B100" s="3"/>
      <c r="C100" s="3"/>
    </row>
    <row r="101" spans="1:3" ht="15">
      <c r="A101" s="1"/>
      <c r="B101" s="3"/>
      <c r="C101" s="3"/>
    </row>
    <row r="102" spans="1:3" ht="15">
      <c r="A102" s="1"/>
      <c r="B102" s="3"/>
      <c r="C102" s="3"/>
    </row>
    <row r="103" spans="1:3" ht="15">
      <c r="A103" s="1"/>
      <c r="B103" s="3"/>
      <c r="C103" s="3"/>
    </row>
    <row r="104" spans="1:3" ht="15">
      <c r="A104" s="1"/>
      <c r="B104" s="3"/>
      <c r="C104" s="3"/>
    </row>
    <row r="105" spans="1:3" ht="15">
      <c r="A105" s="1"/>
      <c r="B105" s="3"/>
      <c r="C105" s="3"/>
    </row>
    <row r="106" spans="1:3" ht="15">
      <c r="A106" s="1"/>
      <c r="B106" s="3"/>
      <c r="C106" s="3"/>
    </row>
    <row r="107" spans="1:3" ht="15">
      <c r="A107" s="1"/>
      <c r="B107" s="3"/>
      <c r="C107" s="3"/>
    </row>
    <row r="108" spans="1:3" ht="15">
      <c r="A108" s="1"/>
      <c r="B108" s="3"/>
      <c r="C108" s="3"/>
    </row>
    <row r="109" spans="1:3" ht="15">
      <c r="A109" s="1"/>
      <c r="B109" s="3"/>
      <c r="C109" s="3"/>
    </row>
    <row r="110" spans="1:3" ht="15">
      <c r="A110" s="1"/>
      <c r="B110" s="3"/>
      <c r="C110" s="3"/>
    </row>
    <row r="111" spans="1:3" ht="15">
      <c r="A111" s="1"/>
      <c r="B111" s="3"/>
      <c r="C111" s="3"/>
    </row>
    <row r="112" spans="1:3" ht="15">
      <c r="A112" s="1"/>
      <c r="B112" s="3"/>
      <c r="C112" s="3"/>
    </row>
    <row r="113" spans="1:3" ht="15">
      <c r="A113" s="1"/>
      <c r="B113" s="3"/>
      <c r="C113" s="3"/>
    </row>
    <row r="114" spans="1:3" ht="15">
      <c r="A114" s="1"/>
      <c r="B114" s="3"/>
      <c r="C114" s="3"/>
    </row>
    <row r="115" spans="1:3" ht="15">
      <c r="A115" s="1"/>
      <c r="B115" s="3"/>
      <c r="C115" s="3"/>
    </row>
    <row r="116" spans="1:3" ht="15">
      <c r="A116" s="1"/>
      <c r="B116" s="3"/>
      <c r="C116" s="3"/>
    </row>
    <row r="117" spans="1:3" ht="15">
      <c r="A117" s="1"/>
      <c r="B117" s="3"/>
      <c r="C117" s="3"/>
    </row>
    <row r="118" spans="1:3" ht="15">
      <c r="A118" s="1"/>
      <c r="B118" s="3"/>
      <c r="C118" s="3"/>
    </row>
    <row r="119" spans="1:3" ht="15">
      <c r="A119" s="1"/>
      <c r="B119" s="3"/>
      <c r="C119" s="3"/>
    </row>
    <row r="120" spans="1:3" ht="15">
      <c r="A120" s="1"/>
      <c r="B120" s="3"/>
      <c r="C120" s="3"/>
    </row>
    <row r="121" spans="1:3" ht="15">
      <c r="A121" s="1"/>
      <c r="B121" s="3"/>
      <c r="C121" s="3"/>
    </row>
    <row r="122" spans="1:3" ht="15">
      <c r="A122" s="1"/>
      <c r="B122" s="3"/>
      <c r="C122" s="3"/>
    </row>
    <row r="123" spans="1:3" ht="15">
      <c r="A123" s="1"/>
      <c r="B123" s="3"/>
      <c r="C123" s="3"/>
    </row>
    <row r="124" spans="1:3" ht="15">
      <c r="A124" s="1"/>
      <c r="B124" s="3"/>
      <c r="C124" s="3"/>
    </row>
    <row r="125" spans="1:3" ht="15">
      <c r="A125" s="1"/>
      <c r="B125" s="3"/>
      <c r="C125" s="3"/>
    </row>
    <row r="126" spans="1:3" ht="15">
      <c r="A126" s="1"/>
      <c r="B126" s="3"/>
      <c r="C126" s="3"/>
    </row>
    <row r="127" spans="1:3" ht="15">
      <c r="A127" s="1"/>
      <c r="B127" s="3"/>
      <c r="C127" s="3"/>
    </row>
    <row r="128" spans="1:3" ht="15">
      <c r="A128" s="1"/>
      <c r="B128" s="3"/>
      <c r="C128" s="3"/>
    </row>
    <row r="129" spans="1:3" ht="15">
      <c r="A129" s="1"/>
      <c r="B129" s="3"/>
      <c r="C129" s="3"/>
    </row>
    <row r="130" spans="1:3" ht="15">
      <c r="A130" s="1"/>
      <c r="B130" s="3"/>
      <c r="C130" s="3"/>
    </row>
    <row r="131" spans="1:3" ht="15">
      <c r="A131" s="1"/>
      <c r="B131" s="3"/>
      <c r="C131" s="3"/>
    </row>
    <row r="132" spans="1:3" ht="15">
      <c r="A132" s="1"/>
      <c r="B132" s="3"/>
      <c r="C132" s="3"/>
    </row>
    <row r="133" spans="1:3" ht="15">
      <c r="A133" s="1"/>
      <c r="B133" s="3"/>
      <c r="C133" s="3"/>
    </row>
    <row r="134" spans="1:3" ht="15">
      <c r="A134" s="1"/>
      <c r="B134" s="3"/>
      <c r="C134" s="3"/>
    </row>
    <row r="135" spans="1:3" ht="15">
      <c r="A135" s="1"/>
      <c r="B135" s="3"/>
      <c r="C135" s="3"/>
    </row>
    <row r="136" spans="1:3" ht="15">
      <c r="A136" s="1"/>
      <c r="B136" s="3"/>
      <c r="C136" s="3"/>
    </row>
    <row r="137" spans="1:3" ht="15">
      <c r="A137" s="1"/>
      <c r="B137" s="3"/>
      <c r="C137" s="3"/>
    </row>
    <row r="138" spans="1:3" ht="15">
      <c r="A138" s="1"/>
      <c r="B138" s="3"/>
      <c r="C138" s="3"/>
    </row>
    <row r="139" spans="1:3" ht="15">
      <c r="A139" s="1"/>
      <c r="B139" s="3"/>
      <c r="C139" s="3"/>
    </row>
    <row r="140" spans="1:3" ht="15">
      <c r="A140" s="1"/>
      <c r="B140" s="3"/>
      <c r="C140" s="3"/>
    </row>
    <row r="141" spans="1:3" ht="15">
      <c r="A141" s="1"/>
      <c r="B141" s="3"/>
      <c r="C141" s="3"/>
    </row>
    <row r="142" spans="1:3" ht="15">
      <c r="A142" s="1"/>
      <c r="B142" s="3"/>
      <c r="C142" s="3"/>
    </row>
    <row r="143" spans="1:3" ht="15">
      <c r="A143" s="1"/>
      <c r="B143" s="3"/>
      <c r="C143" s="3"/>
    </row>
    <row r="144" spans="1:3" ht="15">
      <c r="A144" s="1"/>
      <c r="B144" s="3"/>
      <c r="C144" s="3"/>
    </row>
    <row r="145" spans="1:3" ht="15">
      <c r="A145" s="1"/>
      <c r="B145" s="3"/>
      <c r="C145" s="3"/>
    </row>
    <row r="146" spans="1:3" ht="15">
      <c r="A146" s="1"/>
      <c r="B146" s="3"/>
      <c r="C146" s="3"/>
    </row>
    <row r="147" spans="1:3" ht="15">
      <c r="A147" s="1"/>
      <c r="B147" s="3"/>
      <c r="C147" s="3"/>
    </row>
    <row r="148" spans="1:3" ht="15">
      <c r="A148" s="1"/>
      <c r="B148" s="3"/>
      <c r="C148" s="3"/>
    </row>
    <row r="149" spans="1:3" ht="15">
      <c r="A149" s="1"/>
      <c r="B149" s="3"/>
      <c r="C149" s="3"/>
    </row>
    <row r="150" spans="1:3" ht="15">
      <c r="A150" s="1"/>
      <c r="B150" s="3"/>
      <c r="C150" s="3"/>
    </row>
    <row r="151" spans="1:3" ht="15">
      <c r="A151" s="1"/>
      <c r="B151" s="3"/>
      <c r="C151" s="3"/>
    </row>
    <row r="152" spans="1:3" ht="15">
      <c r="A152" s="1"/>
      <c r="B152" s="3"/>
      <c r="C152" s="3"/>
    </row>
    <row r="153" spans="1:3" ht="15">
      <c r="A153" s="1"/>
      <c r="B153" s="3"/>
      <c r="C153" s="3"/>
    </row>
    <row r="154" spans="1:3" ht="15">
      <c r="A154" s="1"/>
      <c r="B154" s="3"/>
      <c r="C154" s="3"/>
    </row>
    <row r="155" spans="1:3" ht="15">
      <c r="A155" s="1"/>
      <c r="B155" s="3"/>
      <c r="C155" s="3"/>
    </row>
    <row r="156" spans="1:3" ht="15">
      <c r="A156" s="1"/>
      <c r="B156" s="3"/>
      <c r="C156" s="3"/>
    </row>
    <row r="157" spans="1:3" ht="15">
      <c r="A157" s="1"/>
      <c r="B157" s="3"/>
      <c r="C157" s="3"/>
    </row>
    <row r="158" spans="1:3" ht="15">
      <c r="A158" s="1"/>
      <c r="B158" s="3"/>
      <c r="C158" s="3"/>
    </row>
    <row r="159" spans="1:3" ht="15">
      <c r="A159" s="1"/>
      <c r="B159" s="3"/>
      <c r="C159" s="3"/>
    </row>
    <row r="160" spans="1:3" ht="15">
      <c r="A160" s="1"/>
      <c r="B160" s="3"/>
      <c r="C160" s="3"/>
    </row>
    <row r="161" spans="1:3" ht="15">
      <c r="A161" s="1"/>
      <c r="B161" s="3"/>
      <c r="C161" s="3"/>
    </row>
    <row r="162" spans="1:3" ht="15">
      <c r="A162" s="1"/>
      <c r="B162" s="3"/>
      <c r="C162" s="3"/>
    </row>
    <row r="163" spans="1:3" ht="15">
      <c r="A163" s="1"/>
      <c r="B163" s="3"/>
      <c r="C163" s="3"/>
    </row>
    <row r="164" spans="1:3" ht="15">
      <c r="A164" s="1"/>
      <c r="B164" s="3"/>
      <c r="C164" s="3"/>
    </row>
    <row r="165" spans="1:3" ht="15">
      <c r="A165" s="1"/>
      <c r="B165" s="3"/>
      <c r="C165" s="3"/>
    </row>
    <row r="166" spans="1:3" ht="15">
      <c r="A166" s="1"/>
      <c r="B166" s="3"/>
      <c r="C166" s="3"/>
    </row>
    <row r="167" spans="1:3" ht="15">
      <c r="A167" s="1"/>
      <c r="B167" s="3"/>
      <c r="C167" s="3"/>
    </row>
    <row r="168" spans="1:3" ht="15">
      <c r="A168" s="1"/>
      <c r="B168" s="3"/>
      <c r="C168" s="3"/>
    </row>
    <row r="169" spans="1:3" ht="15">
      <c r="A169" s="1"/>
      <c r="B169" s="3"/>
      <c r="C169" s="3"/>
    </row>
    <row r="170" spans="1:3" ht="15">
      <c r="A170" s="1"/>
      <c r="B170" s="3"/>
      <c r="C170" s="3"/>
    </row>
    <row r="171" spans="1:3" ht="15">
      <c r="A171" s="1"/>
      <c r="B171" s="3"/>
      <c r="C171" s="3"/>
    </row>
    <row r="172" spans="1:3" ht="15">
      <c r="A172" s="1"/>
      <c r="B172" s="3"/>
      <c r="C172" s="3"/>
    </row>
    <row r="173" spans="1:3" ht="15">
      <c r="A173" s="1"/>
      <c r="B173" s="3"/>
      <c r="C173" s="3"/>
    </row>
    <row r="174" spans="1:3" ht="15">
      <c r="A174" s="1"/>
      <c r="B174" s="3"/>
      <c r="C174" s="3"/>
    </row>
    <row r="175" spans="1:3" ht="15">
      <c r="A175" s="1"/>
      <c r="B175" s="3"/>
      <c r="C175" s="3"/>
    </row>
    <row r="176" spans="1:3" ht="15">
      <c r="A176" s="1"/>
      <c r="B176" s="3"/>
      <c r="C176" s="3"/>
    </row>
    <row r="177" spans="1:3" ht="15">
      <c r="A177" s="1"/>
      <c r="B177" s="3"/>
      <c r="C177" s="3"/>
    </row>
    <row r="178" spans="1:3" ht="15">
      <c r="A178" s="1"/>
      <c r="B178" s="3"/>
      <c r="C178" s="3"/>
    </row>
    <row r="179" spans="1:3" ht="15">
      <c r="A179" s="1"/>
      <c r="B179" s="3"/>
      <c r="C179" s="3"/>
    </row>
    <row r="180" spans="1:3" ht="15">
      <c r="A180" s="1"/>
      <c r="B180" s="3"/>
      <c r="C180" s="3"/>
    </row>
    <row r="181" spans="1:3" ht="15">
      <c r="A181" s="1"/>
      <c r="B181" s="3"/>
      <c r="C181" s="3"/>
    </row>
    <row r="182" spans="1:3" ht="15">
      <c r="A182" s="1"/>
      <c r="B182" s="3"/>
      <c r="C182" s="3"/>
    </row>
    <row r="183" spans="1:3" ht="15">
      <c r="A183" s="1"/>
      <c r="B183" s="3"/>
      <c r="C183" s="3"/>
    </row>
    <row r="184" spans="1:3" ht="15">
      <c r="A184" s="1"/>
      <c r="B184" s="3"/>
      <c r="C184" s="3"/>
    </row>
    <row r="185" spans="1:3" ht="15">
      <c r="A185" s="1"/>
      <c r="B185" s="3"/>
      <c r="C185" s="3"/>
    </row>
    <row r="186" spans="1:3" ht="15">
      <c r="A186" s="1"/>
      <c r="B186" s="3"/>
      <c r="C186" s="3"/>
    </row>
    <row r="187" spans="1:3" ht="15">
      <c r="A187" s="1"/>
      <c r="B187" s="3"/>
      <c r="C187" s="3"/>
    </row>
    <row r="188" spans="1:3" ht="15">
      <c r="A188" s="1"/>
      <c r="B188" s="3"/>
      <c r="C188" s="3"/>
    </row>
    <row r="189" spans="1:3" ht="15">
      <c r="A189" s="1"/>
      <c r="B189" s="3"/>
      <c r="C189" s="3"/>
    </row>
    <row r="190" spans="1:3" ht="15">
      <c r="A190" s="1"/>
      <c r="B190" s="3"/>
      <c r="C190" s="3"/>
    </row>
    <row r="191" spans="1:3" ht="15">
      <c r="A191" s="1"/>
      <c r="B191" s="3"/>
      <c r="C191" s="3"/>
    </row>
    <row r="192" spans="1:3" ht="15">
      <c r="A192" s="1"/>
      <c r="B192" s="3"/>
      <c r="C192" s="3"/>
    </row>
    <row r="193" spans="1:3" ht="15">
      <c r="A193" s="1"/>
      <c r="B193" s="3"/>
      <c r="C193" s="3"/>
    </row>
    <row r="194" spans="1:3" ht="15">
      <c r="A194" s="1"/>
      <c r="B194" s="3"/>
      <c r="C194" s="3"/>
    </row>
    <row r="195" spans="1:3" ht="15">
      <c r="A195" s="1"/>
      <c r="B195" s="3"/>
      <c r="C195" s="3"/>
    </row>
    <row r="196" spans="1:3" ht="15">
      <c r="A196" s="1"/>
      <c r="B196" s="3"/>
      <c r="C196" s="3"/>
    </row>
    <row r="197" spans="1:3" ht="15">
      <c r="A197" s="1"/>
      <c r="B197" s="3"/>
      <c r="C197" s="3"/>
    </row>
    <row r="198" spans="1:3" ht="15">
      <c r="A198" s="1"/>
      <c r="B198" s="3"/>
      <c r="C198" s="3"/>
    </row>
    <row r="199" spans="1:3" ht="15">
      <c r="A199" s="1"/>
      <c r="B199" s="3"/>
      <c r="C199" s="3"/>
    </row>
    <row r="200" spans="1:3" ht="15">
      <c r="A200" s="1"/>
      <c r="B200" s="3"/>
      <c r="C200" s="3"/>
    </row>
    <row r="201" spans="1:3" ht="15">
      <c r="A201" s="1"/>
      <c r="B201" s="3"/>
      <c r="C201" s="3"/>
    </row>
    <row r="202" spans="1:3" ht="15">
      <c r="A202" s="1"/>
      <c r="B202" s="3"/>
      <c r="C202" s="3"/>
    </row>
    <row r="203" spans="1:3" ht="15">
      <c r="A203" s="1"/>
      <c r="B203" s="3"/>
      <c r="C203" s="3"/>
    </row>
    <row r="204" spans="1:3" ht="15">
      <c r="A204" s="1"/>
      <c r="B204" s="3"/>
      <c r="C204" s="3"/>
    </row>
    <row r="205" spans="1:3" ht="15">
      <c r="A205" s="1"/>
      <c r="B205" s="3"/>
      <c r="C205" s="3"/>
    </row>
    <row r="206" spans="1:3" ht="15">
      <c r="A206" s="1"/>
      <c r="B206" s="3"/>
      <c r="C206" s="3"/>
    </row>
    <row r="207" spans="1:3" ht="15">
      <c r="A207" s="1"/>
      <c r="B207" s="3"/>
      <c r="C207" s="3"/>
    </row>
    <row r="208" spans="1:3" ht="15">
      <c r="A208" s="1"/>
      <c r="B208" s="3"/>
      <c r="C208" s="3"/>
    </row>
    <row r="209" spans="1:3" ht="15">
      <c r="A209" s="1"/>
      <c r="B209" s="3"/>
      <c r="C209" s="3"/>
    </row>
    <row r="210" spans="1:3" ht="15">
      <c r="A210" s="1"/>
      <c r="B210" s="3"/>
      <c r="C210" s="3"/>
    </row>
    <row r="211" spans="1:3" ht="15">
      <c r="A211" s="1"/>
      <c r="B211" s="3"/>
      <c r="C211" s="3"/>
    </row>
    <row r="212" spans="1:3" ht="15">
      <c r="A212" s="1"/>
      <c r="B212" s="3"/>
      <c r="C212" s="3"/>
    </row>
    <row r="213" spans="1:3" ht="15">
      <c r="A213" s="1"/>
      <c r="B213" s="3"/>
      <c r="C213" s="3"/>
    </row>
    <row r="214" spans="1:3" ht="15">
      <c r="A214" s="1"/>
      <c r="B214" s="3"/>
      <c r="C214" s="3"/>
    </row>
    <row r="215" spans="1:3" ht="15">
      <c r="A215" s="1"/>
      <c r="B215" s="3"/>
      <c r="C215" s="3"/>
    </row>
    <row r="216" spans="1:3" ht="15">
      <c r="A216" s="1"/>
      <c r="B216" s="3"/>
      <c r="C216" s="3"/>
    </row>
    <row r="217" spans="1:3" ht="15">
      <c r="A217" s="1"/>
      <c r="B217" s="3"/>
      <c r="C217" s="3"/>
    </row>
    <row r="218" spans="1:3" ht="15">
      <c r="A218" s="1"/>
      <c r="B218" s="3"/>
      <c r="C218" s="3"/>
    </row>
    <row r="219" spans="1:3" ht="15">
      <c r="A219" s="1"/>
      <c r="B219" s="3"/>
      <c r="C219" s="3"/>
    </row>
    <row r="220" spans="1:3" ht="15">
      <c r="A220" s="1"/>
      <c r="B220" s="3"/>
      <c r="C220" s="3"/>
    </row>
    <row r="221" spans="1:3" ht="15">
      <c r="A221" s="1"/>
      <c r="B221" s="3"/>
      <c r="C221" s="3"/>
    </row>
    <row r="222" spans="1:3" ht="15">
      <c r="A222" s="1"/>
      <c r="B222" s="3"/>
      <c r="C222" s="3"/>
    </row>
    <row r="223" spans="1:3" ht="15">
      <c r="A223" s="1"/>
      <c r="B223" s="3"/>
      <c r="C223" s="3"/>
    </row>
    <row r="224" spans="1:3" ht="15">
      <c r="A224" s="1"/>
      <c r="B224" s="3"/>
      <c r="C224" s="3"/>
    </row>
    <row r="225" spans="1:3" ht="15">
      <c r="A225" s="1"/>
      <c r="B225" s="3"/>
      <c r="C225" s="3"/>
    </row>
    <row r="226" spans="1:3" ht="15">
      <c r="A226" s="1"/>
      <c r="B226" s="3"/>
      <c r="C226" s="3"/>
    </row>
    <row r="227" spans="1:3" ht="15">
      <c r="A227" s="1"/>
      <c r="B227" s="3"/>
      <c r="C227" s="3"/>
    </row>
    <row r="228" spans="1:3" ht="15">
      <c r="A228" s="1"/>
      <c r="B228" s="3"/>
      <c r="C228" s="3"/>
    </row>
    <row r="229" spans="1:3" ht="15">
      <c r="A229" s="1"/>
      <c r="B229" s="3"/>
      <c r="C229" s="3"/>
    </row>
    <row r="230" spans="1:3" ht="15">
      <c r="A230" s="1"/>
      <c r="B230" s="3"/>
      <c r="C230" s="3"/>
    </row>
    <row r="231" spans="1:3" ht="15">
      <c r="A231" s="1"/>
      <c r="B231" s="3"/>
      <c r="C231" s="3"/>
    </row>
    <row r="232" spans="1:3" ht="15">
      <c r="A232" s="1"/>
      <c r="B232" s="3"/>
      <c r="C232" s="3"/>
    </row>
    <row r="233" spans="1:3" ht="15">
      <c r="A233" s="1"/>
      <c r="B233" s="3"/>
      <c r="C233" s="3"/>
    </row>
    <row r="234" spans="1:3" ht="15">
      <c r="A234" s="1"/>
      <c r="B234" s="3"/>
      <c r="C234" s="3"/>
    </row>
    <row r="235" spans="1:3" ht="15">
      <c r="A235" s="1"/>
      <c r="B235" s="3"/>
      <c r="C235" s="3"/>
    </row>
    <row r="236" spans="1:3" ht="15">
      <c r="A236" s="1"/>
      <c r="B236" s="3"/>
      <c r="C236" s="3"/>
    </row>
    <row r="237" spans="1:3" ht="15">
      <c r="A237" s="1"/>
      <c r="B237" s="3"/>
      <c r="C237" s="3"/>
    </row>
    <row r="238" spans="1:3" ht="15">
      <c r="A238" s="1"/>
      <c r="B238" s="3"/>
      <c r="C238" s="3"/>
    </row>
    <row r="239" spans="1:3" ht="15">
      <c r="A239" s="1"/>
      <c r="B239" s="3"/>
      <c r="C239" s="3"/>
    </row>
    <row r="240" spans="1:3" ht="15">
      <c r="A240" s="1"/>
      <c r="B240" s="3"/>
      <c r="C240" s="3"/>
    </row>
    <row r="241" spans="1:3" ht="15">
      <c r="A241" s="1"/>
      <c r="B241" s="3"/>
      <c r="C241" s="3"/>
    </row>
    <row r="242" spans="1:3" ht="15">
      <c r="A242" s="1"/>
      <c r="B242" s="3"/>
      <c r="C242" s="3"/>
    </row>
    <row r="243" spans="1:3" ht="15">
      <c r="A243" s="1"/>
      <c r="B243" s="3"/>
      <c r="C243" s="3"/>
    </row>
    <row r="244" spans="1:3" ht="15">
      <c r="A244" s="1"/>
      <c r="B244" s="3"/>
      <c r="C244" s="3"/>
    </row>
    <row r="245" spans="1:3" ht="15">
      <c r="A245" s="1"/>
      <c r="B245" s="3"/>
      <c r="C245" s="3"/>
    </row>
    <row r="246" spans="1:3" ht="15">
      <c r="A246" s="1"/>
      <c r="B246" s="3"/>
      <c r="C246" s="3"/>
    </row>
    <row r="247" spans="1:3" ht="15">
      <c r="A247" s="1"/>
      <c r="B247" s="3"/>
      <c r="C247" s="3"/>
    </row>
    <row r="248" spans="1:3" ht="15">
      <c r="A248" s="1"/>
      <c r="B248" s="3"/>
      <c r="C248" s="3"/>
    </row>
    <row r="249" spans="1:3" ht="15">
      <c r="A249" s="1"/>
      <c r="B249" s="3"/>
      <c r="C249" s="3"/>
    </row>
    <row r="250" spans="1:3" ht="15">
      <c r="A250" s="1"/>
      <c r="B250" s="3"/>
      <c r="C250" s="3"/>
    </row>
    <row r="251" spans="1:3" ht="15">
      <c r="A251" s="1"/>
      <c r="B251" s="3"/>
      <c r="C251" s="3"/>
    </row>
    <row r="252" spans="1:3" ht="15">
      <c r="A252" s="1"/>
      <c r="B252" s="3"/>
      <c r="C252" s="3"/>
    </row>
    <row r="253" spans="1:3" ht="15">
      <c r="A253" s="1"/>
      <c r="B253" s="3"/>
      <c r="C253" s="3"/>
    </row>
    <row r="254" spans="1:3" ht="15">
      <c r="A254" s="1"/>
      <c r="B254" s="3"/>
      <c r="C254" s="3"/>
    </row>
    <row r="255" spans="1:3" ht="15">
      <c r="A255" s="1"/>
      <c r="B255" s="3"/>
      <c r="C255" s="3"/>
    </row>
    <row r="256" spans="1:3" ht="15">
      <c r="A256" s="1"/>
      <c r="B256" s="3"/>
      <c r="C256" s="3"/>
    </row>
    <row r="257" spans="1:3" ht="15">
      <c r="A257" s="1"/>
      <c r="B257" s="3"/>
      <c r="C257" s="3"/>
    </row>
    <row r="258" spans="1:3" ht="15">
      <c r="A258" s="1"/>
      <c r="B258" s="3"/>
      <c r="C258" s="3"/>
    </row>
    <row r="259" spans="1:3" ht="15">
      <c r="A259" s="1"/>
      <c r="B259" s="3"/>
      <c r="C259" s="3"/>
    </row>
    <row r="260" spans="1:3" ht="15">
      <c r="A260" s="1"/>
      <c r="B260" s="3"/>
      <c r="C260" s="3"/>
    </row>
    <row r="261" spans="1:3" ht="15">
      <c r="A261" s="1"/>
      <c r="B261" s="3"/>
      <c r="C261" s="3"/>
    </row>
    <row r="262" spans="1:3" ht="15">
      <c r="A262" s="1"/>
      <c r="B262" s="3"/>
      <c r="C262" s="3"/>
    </row>
    <row r="263" spans="1:3" ht="15">
      <c r="A263" s="1"/>
      <c r="B263" s="3"/>
      <c r="C263" s="3"/>
    </row>
    <row r="264" spans="1:3" ht="15">
      <c r="A264" s="1"/>
      <c r="B264" s="3"/>
      <c r="C264" s="3"/>
    </row>
    <row r="265" spans="1:3" ht="15">
      <c r="A265" s="1"/>
      <c r="B265" s="3"/>
      <c r="C265" s="3"/>
    </row>
    <row r="266" spans="1:3" ht="15">
      <c r="A266" s="1"/>
      <c r="B266" s="3"/>
      <c r="C266" s="3"/>
    </row>
    <row r="267" spans="1:3" ht="15">
      <c r="A267" s="1"/>
      <c r="B267" s="3"/>
      <c r="C267" s="3"/>
    </row>
    <row r="268" spans="1:3" ht="15">
      <c r="A268" s="1"/>
      <c r="B268" s="3"/>
      <c r="C268" s="3"/>
    </row>
    <row r="269" spans="1:3" ht="15">
      <c r="A269" s="1"/>
      <c r="B269" s="3"/>
      <c r="C269" s="3"/>
    </row>
    <row r="270" spans="1:3" ht="15">
      <c r="A270" s="1"/>
      <c r="B270" s="3"/>
      <c r="C270" s="3"/>
    </row>
    <row r="271" spans="1:3" ht="15">
      <c r="A271" s="1"/>
      <c r="B271" s="3"/>
      <c r="C271" s="3"/>
    </row>
    <row r="272" spans="1:3" ht="15">
      <c r="A272" s="1"/>
      <c r="B272" s="3"/>
      <c r="C272" s="3"/>
    </row>
    <row r="273" spans="1:3" ht="15">
      <c r="A273" s="1"/>
      <c r="B273" s="3"/>
      <c r="C273" s="3"/>
    </row>
    <row r="274" spans="1:3" ht="15">
      <c r="A274" s="1"/>
      <c r="B274" s="3"/>
      <c r="C274" s="3"/>
    </row>
    <row r="275" spans="1:3" ht="15">
      <c r="A275" s="1"/>
      <c r="B275" s="3"/>
      <c r="C275" s="3"/>
    </row>
    <row r="276" spans="1:3" ht="15">
      <c r="A276" s="1"/>
      <c r="B276" s="3"/>
      <c r="C276" s="3"/>
    </row>
    <row r="277" spans="1:3" ht="15">
      <c r="A277" s="1"/>
      <c r="B277" s="3"/>
      <c r="C277" s="3"/>
    </row>
    <row r="278" spans="1:3" ht="15">
      <c r="A278" s="1"/>
      <c r="B278" s="3"/>
      <c r="C278" s="3"/>
    </row>
    <row r="279" spans="1:3" ht="15">
      <c r="A279" s="1"/>
      <c r="B279" s="3"/>
      <c r="C279" s="3"/>
    </row>
    <row r="280" spans="1:3" ht="15">
      <c r="A280" s="1"/>
      <c r="B280" s="3"/>
      <c r="C280" s="3"/>
    </row>
    <row r="281" spans="1:3" ht="15">
      <c r="A281" s="1"/>
      <c r="B281" s="3"/>
      <c r="C281" s="3"/>
    </row>
    <row r="282" spans="1:3" ht="15">
      <c r="A282" s="1"/>
      <c r="B282" s="3"/>
      <c r="C282" s="3"/>
    </row>
    <row r="283" spans="1:3" ht="15">
      <c r="A283" s="1"/>
      <c r="B283" s="3"/>
      <c r="C283" s="3"/>
    </row>
    <row r="284" spans="1:3" ht="15">
      <c r="A284" s="1"/>
      <c r="B284" s="3"/>
      <c r="C284" s="3"/>
    </row>
    <row r="285" spans="1:3" ht="15">
      <c r="A285" s="1"/>
      <c r="B285" s="3"/>
      <c r="C285" s="3"/>
    </row>
    <row r="286" spans="1:3" ht="15">
      <c r="A286" s="1"/>
      <c r="B286" s="3"/>
      <c r="C286" s="3"/>
    </row>
    <row r="287" spans="1:3" ht="15">
      <c r="A287" s="1"/>
      <c r="B287" s="3"/>
      <c r="C287" s="3"/>
    </row>
    <row r="288" spans="1:3" ht="15">
      <c r="A288" s="1"/>
      <c r="B288" s="3"/>
      <c r="C288" s="3"/>
    </row>
    <row r="289" spans="1:3" ht="15">
      <c r="A289" s="1"/>
      <c r="B289" s="3"/>
      <c r="C289" s="3"/>
    </row>
    <row r="290" spans="1:3" ht="15">
      <c r="A290" s="1"/>
      <c r="B290" s="3"/>
      <c r="C290" s="3"/>
    </row>
    <row r="291" spans="1:3" ht="15">
      <c r="A291" s="1"/>
      <c r="B291" s="3"/>
      <c r="C291" s="3"/>
    </row>
    <row r="292" spans="1:3" ht="15">
      <c r="A292" s="1"/>
      <c r="B292" s="3"/>
      <c r="C292" s="3"/>
    </row>
    <row r="293" spans="1:3" ht="15">
      <c r="A293" s="1"/>
      <c r="B293" s="3"/>
      <c r="C293" s="3"/>
    </row>
    <row r="294" spans="1:3" ht="15">
      <c r="A294" s="1"/>
      <c r="B294" s="3"/>
      <c r="C294" s="3"/>
    </row>
    <row r="295" spans="1:3" ht="15">
      <c r="A295" s="1"/>
      <c r="B295" s="3"/>
      <c r="C295" s="3"/>
    </row>
    <row r="296" spans="1:3" ht="15">
      <c r="A296" s="1"/>
      <c r="B296" s="3"/>
      <c r="C296" s="3"/>
    </row>
    <row r="297" spans="1:3" ht="15">
      <c r="A297" s="1"/>
      <c r="B297" s="3"/>
      <c r="C297" s="3"/>
    </row>
    <row r="298" spans="1:3" ht="15">
      <c r="A298" s="1"/>
      <c r="B298" s="3"/>
      <c r="C298" s="3"/>
    </row>
    <row r="299" spans="1:3" ht="15">
      <c r="A299" s="1"/>
      <c r="B299" s="3"/>
      <c r="C299" s="3"/>
    </row>
    <row r="300" spans="1:3" ht="15">
      <c r="A300" s="1"/>
      <c r="B300" s="3"/>
      <c r="C300" s="3"/>
    </row>
    <row r="301" spans="1:3" ht="15">
      <c r="A301" s="1"/>
      <c r="B301" s="3"/>
      <c r="C301" s="3"/>
    </row>
    <row r="302" spans="1:3" ht="15">
      <c r="A302" s="1"/>
      <c r="B302" s="3"/>
      <c r="C302" s="3"/>
    </row>
    <row r="303" spans="1:3" ht="15">
      <c r="A303" s="1"/>
      <c r="B303" s="3"/>
      <c r="C303" s="3"/>
    </row>
    <row r="304" spans="1:3" ht="15">
      <c r="A304" s="1"/>
      <c r="B304" s="3"/>
      <c r="C304" s="3"/>
    </row>
    <row r="305" spans="1:3" ht="15">
      <c r="A305" s="1"/>
      <c r="B305" s="3"/>
      <c r="C305" s="3"/>
    </row>
    <row r="306" spans="1:3" ht="15">
      <c r="A306" s="1"/>
      <c r="B306" s="3"/>
      <c r="C306" s="3"/>
    </row>
    <row r="307" spans="1:3" ht="15">
      <c r="A307" s="1"/>
      <c r="B307" s="3"/>
      <c r="C307" s="3"/>
    </row>
    <row r="308" spans="1:3" ht="15">
      <c r="A308" s="1"/>
      <c r="B308" s="3"/>
      <c r="C308" s="3"/>
    </row>
    <row r="309" spans="1:3" ht="15">
      <c r="A309" s="1"/>
      <c r="B309" s="3"/>
      <c r="C309" s="3"/>
    </row>
    <row r="310" spans="1:3" ht="15">
      <c r="A310" s="1"/>
      <c r="B310" s="3"/>
      <c r="C310" s="3"/>
    </row>
    <row r="311" spans="1:3" ht="15">
      <c r="A311" s="1"/>
      <c r="B311" s="3"/>
      <c r="C311" s="3"/>
    </row>
    <row r="312" spans="1:3" ht="15">
      <c r="A312" s="1"/>
      <c r="B312" s="3"/>
      <c r="C312" s="3"/>
    </row>
    <row r="313" spans="1:3" ht="15">
      <c r="A313" s="1"/>
      <c r="B313" s="3"/>
      <c r="C313" s="3"/>
    </row>
    <row r="314" spans="1:3" ht="15">
      <c r="A314" s="1"/>
      <c r="B314" s="3"/>
      <c r="C314" s="3"/>
    </row>
    <row r="315" spans="1:3" ht="15">
      <c r="A315" s="1"/>
      <c r="B315" s="3"/>
      <c r="C315" s="3"/>
    </row>
    <row r="316" spans="1:3" ht="15">
      <c r="A316" s="1"/>
      <c r="B316" s="3"/>
      <c r="C316" s="3"/>
    </row>
    <row r="317" spans="1:3" ht="15">
      <c r="A317" s="1"/>
      <c r="B317" s="3"/>
      <c r="C317" s="3"/>
    </row>
    <row r="318" spans="1:3" ht="15">
      <c r="A318" s="1"/>
      <c r="B318" s="3"/>
      <c r="C318" s="3"/>
    </row>
    <row r="319" spans="1:3" ht="15">
      <c r="A319" s="1"/>
      <c r="B319" s="3"/>
      <c r="C319" s="3"/>
    </row>
    <row r="320" spans="1:3" ht="15">
      <c r="A320" s="1"/>
      <c r="B320" s="3"/>
      <c r="C320" s="3"/>
    </row>
    <row r="321" spans="1:3" ht="15">
      <c r="A321" s="1"/>
      <c r="B321" s="3"/>
      <c r="C321" s="3"/>
    </row>
    <row r="322" spans="1:3" ht="15">
      <c r="A322" s="1"/>
      <c r="B322" s="3"/>
      <c r="C322" s="3"/>
    </row>
    <row r="323" spans="1:3" ht="15">
      <c r="A323" s="1"/>
      <c r="B323" s="3"/>
      <c r="C323" s="3"/>
    </row>
    <row r="324" spans="1:3" ht="15">
      <c r="A324" s="1"/>
      <c r="B324" s="3"/>
      <c r="C324" s="3"/>
    </row>
    <row r="325" spans="1:3" ht="15">
      <c r="A325" s="1"/>
      <c r="B325" s="3"/>
      <c r="C325" s="3"/>
    </row>
    <row r="326" spans="1:3" ht="15">
      <c r="A326" s="1"/>
      <c r="B326" s="3"/>
      <c r="C326" s="3"/>
    </row>
    <row r="327" spans="1:3" ht="15">
      <c r="A327" s="1"/>
      <c r="B327" s="3"/>
      <c r="C327" s="3"/>
    </row>
    <row r="328" spans="1:3" ht="15">
      <c r="A328" s="1"/>
      <c r="B328" s="3"/>
      <c r="C328" s="3"/>
    </row>
    <row r="329" spans="1:3" ht="15">
      <c r="A329" s="1"/>
      <c r="B329" s="3"/>
      <c r="C329" s="3"/>
    </row>
    <row r="330" spans="1:3" ht="15">
      <c r="A330" s="1"/>
      <c r="B330" s="3"/>
      <c r="C330" s="3"/>
    </row>
    <row r="331" spans="1:3" ht="15">
      <c r="A331" s="1"/>
      <c r="B331" s="3"/>
      <c r="C331" s="3"/>
    </row>
    <row r="332" spans="1:3" ht="15">
      <c r="A332" s="1"/>
      <c r="B332" s="3"/>
      <c r="C332" s="3"/>
    </row>
    <row r="333" spans="1:3" ht="15">
      <c r="A333" s="1"/>
      <c r="B333" s="3"/>
      <c r="C333" s="3"/>
    </row>
    <row r="334" spans="1:3" ht="15">
      <c r="A334" s="1"/>
      <c r="B334" s="3"/>
      <c r="C334" s="3"/>
    </row>
    <row r="335" spans="1:3" ht="15">
      <c r="A335" s="1"/>
      <c r="B335" s="3"/>
      <c r="C335" s="3"/>
    </row>
    <row r="336" spans="1:3" ht="15">
      <c r="A336" s="1"/>
      <c r="B336" s="3"/>
      <c r="C336" s="3"/>
    </row>
    <row r="337" spans="1:3" ht="15">
      <c r="A337" s="1"/>
      <c r="B337" s="3"/>
      <c r="C337" s="3"/>
    </row>
    <row r="338" spans="1:3" ht="15">
      <c r="A338" s="1"/>
      <c r="B338" s="3"/>
      <c r="C338" s="3"/>
    </row>
    <row r="339" spans="1:3" ht="15">
      <c r="A339" s="1"/>
      <c r="B339" s="3"/>
      <c r="C339" s="3"/>
    </row>
    <row r="340" spans="1:3" ht="15">
      <c r="A340" s="1"/>
      <c r="B340" s="3"/>
      <c r="C340" s="3"/>
    </row>
    <row r="341" spans="1:3" ht="15">
      <c r="A341" s="1"/>
      <c r="B341" s="3"/>
      <c r="C341" s="3"/>
    </row>
    <row r="342" spans="1:3" ht="15">
      <c r="A342" s="1"/>
      <c r="B342" s="3"/>
      <c r="C342" s="3"/>
    </row>
    <row r="343" spans="1:3" ht="15">
      <c r="A343" s="1"/>
      <c r="B343" s="3"/>
      <c r="C343" s="3"/>
    </row>
    <row r="344" spans="1:3" ht="15">
      <c r="A344" s="1"/>
      <c r="B344" s="3"/>
      <c r="C344" s="3"/>
    </row>
    <row r="345" spans="1:3" ht="15">
      <c r="A345" s="1"/>
      <c r="B345" s="3"/>
      <c r="C345" s="3"/>
    </row>
    <row r="346" spans="1:3" ht="15">
      <c r="A346" s="1"/>
      <c r="B346" s="3"/>
      <c r="C346" s="3"/>
    </row>
    <row r="347" spans="1:3" ht="15">
      <c r="A347" s="1"/>
      <c r="B347" s="3"/>
      <c r="C347" s="3"/>
    </row>
    <row r="348" spans="1:3" ht="15">
      <c r="A348" s="1"/>
      <c r="B348" s="3"/>
      <c r="C348" s="3"/>
    </row>
    <row r="349" spans="1:3" ht="15">
      <c r="A349" s="1"/>
      <c r="B349" s="3"/>
      <c r="C349" s="3"/>
    </row>
    <row r="350" spans="1:3" ht="15">
      <c r="A350" s="1"/>
      <c r="B350" s="3"/>
      <c r="C350" s="3"/>
    </row>
    <row r="351" spans="1:3" ht="15">
      <c r="A351" s="1"/>
      <c r="B351" s="3"/>
      <c r="C351" s="3"/>
    </row>
    <row r="352" spans="1:3" ht="15">
      <c r="A352" s="1"/>
      <c r="B352" s="3"/>
      <c r="C352" s="3"/>
    </row>
    <row r="353" spans="1:3" ht="15">
      <c r="A353" s="1"/>
      <c r="B353" s="3"/>
      <c r="C353" s="3"/>
    </row>
    <row r="354" spans="1:3" ht="15">
      <c r="A354" s="1"/>
      <c r="B354" s="3"/>
      <c r="C354" s="3"/>
    </row>
    <row r="355" spans="1:3" ht="15">
      <c r="A355" s="1"/>
      <c r="B355" s="3"/>
      <c r="C355" s="3"/>
    </row>
    <row r="356" spans="1:3" ht="15">
      <c r="A356" s="1"/>
      <c r="B356" s="3"/>
      <c r="C356" s="3"/>
    </row>
    <row r="357" spans="1:3" ht="15">
      <c r="A357" s="1"/>
      <c r="B357" s="3"/>
      <c r="C357" s="3"/>
    </row>
    <row r="358" spans="1:3" ht="15">
      <c r="A358" s="1"/>
      <c r="B358" s="3"/>
      <c r="C358" s="3"/>
    </row>
    <row r="359" spans="1:3" ht="15">
      <c r="A359" s="1"/>
      <c r="B359" s="3"/>
      <c r="C359" s="3"/>
    </row>
    <row r="360" spans="1:3" ht="15">
      <c r="A360" s="1"/>
      <c r="B360" s="3"/>
      <c r="C360" s="3"/>
    </row>
    <row r="361" spans="1:3" ht="15">
      <c r="A361" s="1"/>
      <c r="B361" s="3"/>
      <c r="C361" s="3"/>
    </row>
    <row r="362" spans="1:3" ht="15">
      <c r="A362" s="1"/>
      <c r="B362" s="3"/>
      <c r="C362" s="3"/>
    </row>
    <row r="363" spans="1:3" ht="15">
      <c r="A363" s="1"/>
      <c r="B363" s="3"/>
      <c r="C363" s="3"/>
    </row>
    <row r="364" spans="1:3" ht="15">
      <c r="A364" s="1"/>
      <c r="B364" s="3"/>
      <c r="C364" s="3"/>
    </row>
    <row r="365" spans="1:3" ht="15">
      <c r="A365" s="1"/>
      <c r="B365" s="3"/>
      <c r="C365" s="3"/>
    </row>
    <row r="366" spans="1:3" ht="15">
      <c r="A366" s="1"/>
      <c r="B366" s="3"/>
      <c r="C366" s="3"/>
    </row>
    <row r="367" spans="1:3" ht="15">
      <c r="A367" s="1"/>
      <c r="B367" s="3"/>
      <c r="C367" s="3"/>
    </row>
    <row r="368" spans="1:3" ht="15">
      <c r="A368" s="1"/>
      <c r="B368" s="3"/>
      <c r="C368" s="3"/>
    </row>
    <row r="369" spans="1:3" ht="15">
      <c r="A369" s="1"/>
      <c r="B369" s="3"/>
      <c r="C369" s="3"/>
    </row>
    <row r="370" spans="1:3" ht="15">
      <c r="A370" s="1"/>
      <c r="B370" s="3"/>
      <c r="C370" s="3"/>
    </row>
    <row r="371" spans="1:3" ht="15">
      <c r="A371" s="1"/>
      <c r="B371" s="3"/>
      <c r="C371" s="3"/>
    </row>
    <row r="372" spans="1:3" ht="15">
      <c r="A372" s="1"/>
      <c r="B372" s="3"/>
      <c r="C372" s="3"/>
    </row>
    <row r="373" spans="1:3" ht="15">
      <c r="A373" s="1"/>
      <c r="B373" s="3"/>
      <c r="C373" s="3"/>
    </row>
    <row r="374" spans="1:3" ht="15">
      <c r="A374" s="1"/>
      <c r="B374" s="3"/>
      <c r="C374" s="3"/>
    </row>
    <row r="375" spans="1:3" ht="15">
      <c r="A375" s="1"/>
      <c r="B375" s="3"/>
      <c r="C375" s="3"/>
    </row>
    <row r="376" spans="1:3" ht="15">
      <c r="A376" s="1"/>
      <c r="B376" s="3"/>
      <c r="C376" s="3"/>
    </row>
    <row r="377" spans="1:3" ht="15">
      <c r="A377" s="1"/>
      <c r="B377" s="3"/>
      <c r="C377" s="3"/>
    </row>
    <row r="378" spans="1:3" ht="15">
      <c r="A378" s="1"/>
      <c r="B378" s="3"/>
      <c r="C378" s="3"/>
    </row>
    <row r="379" spans="1:3" ht="15">
      <c r="A379" s="1"/>
      <c r="B379" s="3"/>
      <c r="C379" s="3"/>
    </row>
    <row r="380" spans="1:3" ht="15">
      <c r="A380" s="1"/>
      <c r="B380" s="3"/>
      <c r="C380" s="3"/>
    </row>
    <row r="381" spans="1:3" ht="15">
      <c r="A381" s="1"/>
      <c r="B381" s="3"/>
      <c r="C381" s="3"/>
    </row>
    <row r="382" spans="1:3" ht="15">
      <c r="A382" s="1"/>
      <c r="B382" s="3"/>
      <c r="C382" s="3"/>
    </row>
    <row r="383" spans="1:3" ht="15">
      <c r="A383" s="1"/>
      <c r="B383" s="3"/>
      <c r="C383" s="3"/>
    </row>
    <row r="384" spans="1:3" ht="15">
      <c r="A384" s="1"/>
      <c r="B384" s="3"/>
      <c r="C384" s="3"/>
    </row>
    <row r="385" spans="1:3" ht="15">
      <c r="A385" s="1"/>
      <c r="B385" s="3"/>
      <c r="C385" s="3"/>
    </row>
    <row r="386" spans="1:3" ht="15">
      <c r="A386" s="1"/>
      <c r="B386" s="3"/>
      <c r="C386" s="3"/>
    </row>
    <row r="387" spans="1:3" ht="15">
      <c r="A387" s="1"/>
      <c r="B387" s="3"/>
      <c r="C387" s="3"/>
    </row>
    <row r="388" spans="1:3" ht="15">
      <c r="A388" s="1"/>
      <c r="B388" s="3"/>
      <c r="C388" s="3"/>
    </row>
    <row r="389" spans="1:3" ht="15">
      <c r="A389" s="1"/>
      <c r="B389" s="3"/>
      <c r="C389" s="3"/>
    </row>
    <row r="390" spans="1:3" ht="15">
      <c r="A390" s="1"/>
      <c r="B390" s="3"/>
      <c r="C390" s="3"/>
    </row>
    <row r="391" spans="1:3" ht="15">
      <c r="A391" s="1"/>
      <c r="B391" s="3"/>
      <c r="C391" s="3"/>
    </row>
    <row r="392" spans="1:3" ht="15">
      <c r="A392" s="1"/>
      <c r="B392" s="3"/>
      <c r="C392" s="3"/>
    </row>
    <row r="393" spans="1:3" ht="15">
      <c r="A393" s="1"/>
      <c r="B393" s="3"/>
      <c r="C393" s="3"/>
    </row>
    <row r="394" spans="1:3" ht="15">
      <c r="A394" s="1"/>
      <c r="B394" s="3"/>
      <c r="C394" s="3"/>
    </row>
    <row r="395" spans="1:3" ht="15">
      <c r="A395" s="1"/>
      <c r="B395" s="3"/>
      <c r="C395" s="3"/>
    </row>
    <row r="396" spans="1:3" ht="15">
      <c r="A396" s="1"/>
      <c r="B396" s="3"/>
      <c r="C396" s="3"/>
    </row>
    <row r="397" spans="1:3" ht="15">
      <c r="A397" s="1"/>
      <c r="B397" s="3"/>
      <c r="C397" s="3"/>
    </row>
    <row r="398" spans="1:3" ht="15">
      <c r="A398" s="1"/>
      <c r="B398" s="3"/>
      <c r="C398" s="3"/>
    </row>
    <row r="399" spans="1:3" ht="15">
      <c r="A399" s="1"/>
      <c r="B399" s="3"/>
      <c r="C399" s="3"/>
    </row>
    <row r="400" spans="1:3" ht="15">
      <c r="A400" s="1"/>
      <c r="B400" s="3"/>
      <c r="C400" s="3"/>
    </row>
    <row r="401" spans="1:3" ht="15">
      <c r="A401" s="1"/>
      <c r="B401" s="3"/>
      <c r="C401" s="3"/>
    </row>
    <row r="402" spans="1:3" ht="15">
      <c r="A402" s="1"/>
      <c r="B402" s="3"/>
      <c r="C402" s="3"/>
    </row>
    <row r="403" spans="1:3" ht="15">
      <c r="A403" s="1"/>
      <c r="B403" s="3"/>
      <c r="C403" s="3"/>
    </row>
    <row r="404" spans="1:3" ht="15">
      <c r="A404" s="1"/>
      <c r="B404" s="3"/>
      <c r="C404" s="3"/>
    </row>
    <row r="405" spans="1:3" ht="15">
      <c r="A405" s="1"/>
      <c r="B405" s="3"/>
      <c r="C405" s="3"/>
    </row>
    <row r="406" spans="1:3" ht="15">
      <c r="A406" s="1"/>
      <c r="B406" s="3"/>
      <c r="C406" s="3"/>
    </row>
    <row r="407" spans="1:3" ht="15">
      <c r="A407" s="1"/>
      <c r="B407" s="3"/>
      <c r="C407" s="3"/>
    </row>
    <row r="408" spans="1:3" ht="15">
      <c r="A408" s="1"/>
      <c r="B408" s="3"/>
      <c r="C408" s="3"/>
    </row>
    <row r="409" spans="1:3" ht="15">
      <c r="A409" s="1"/>
      <c r="B409" s="3"/>
      <c r="C409" s="3"/>
    </row>
    <row r="410" spans="1:3" ht="15">
      <c r="A410" s="1"/>
      <c r="B410" s="3"/>
      <c r="C410" s="3"/>
    </row>
    <row r="411" spans="1:3" ht="15">
      <c r="A411" s="1"/>
      <c r="B411" s="3"/>
      <c r="C411" s="3"/>
    </row>
    <row r="412" spans="1:3" ht="15">
      <c r="A412" s="1"/>
      <c r="B412" s="3"/>
      <c r="C412" s="3"/>
    </row>
    <row r="413" spans="1:3" ht="15">
      <c r="A413" s="1"/>
      <c r="B413" s="3"/>
      <c r="C413" s="3"/>
    </row>
    <row r="414" spans="1:3" ht="15">
      <c r="A414" s="1"/>
      <c r="B414" s="3"/>
      <c r="C414" s="3"/>
    </row>
    <row r="415" spans="1:3" ht="15">
      <c r="A415" s="1"/>
      <c r="B415" s="3"/>
      <c r="C415" s="3"/>
    </row>
    <row r="416" spans="1:3" ht="15">
      <c r="A416" s="1"/>
      <c r="B416" s="3"/>
      <c r="C416" s="3"/>
    </row>
    <row r="417" spans="1:3" ht="15">
      <c r="A417" s="1"/>
      <c r="B417" s="3"/>
      <c r="C417" s="3"/>
    </row>
    <row r="418" spans="1:3" ht="15">
      <c r="A418" s="1"/>
      <c r="B418" s="3"/>
      <c r="C418" s="3"/>
    </row>
    <row r="419" spans="1:3" ht="15">
      <c r="A419" s="1"/>
      <c r="B419" s="3"/>
      <c r="C419" s="3"/>
    </row>
    <row r="420" spans="1:3" ht="15">
      <c r="A420" s="1"/>
      <c r="B420" s="3"/>
      <c r="C420" s="3"/>
    </row>
    <row r="421" spans="1:3" ht="15">
      <c r="A421" s="1"/>
      <c r="B421" s="3"/>
      <c r="C421" s="3"/>
    </row>
    <row r="422" spans="1:3" ht="15">
      <c r="A422" s="1"/>
      <c r="B422" s="3"/>
      <c r="C422" s="3"/>
    </row>
    <row r="423" spans="1:3" ht="15">
      <c r="A423" s="1"/>
      <c r="B423" s="3"/>
      <c r="C423" s="3"/>
    </row>
    <row r="424" spans="1:3" ht="15">
      <c r="A424" s="1"/>
      <c r="B424" s="3"/>
      <c r="C424" s="3"/>
    </row>
    <row r="425" spans="1:3" ht="15">
      <c r="A425" s="1"/>
      <c r="B425" s="3"/>
      <c r="C425" s="3"/>
    </row>
    <row r="426" spans="1:3" ht="15">
      <c r="A426" s="1"/>
      <c r="B426" s="3"/>
      <c r="C426" s="3"/>
    </row>
    <row r="427" spans="1:3" ht="15">
      <c r="A427" s="1"/>
      <c r="B427" s="3"/>
      <c r="C427" s="3"/>
    </row>
    <row r="428" spans="1:3" ht="15">
      <c r="A428" s="1"/>
      <c r="B428" s="3"/>
      <c r="C428" s="3"/>
    </row>
    <row r="429" spans="1:3" ht="15">
      <c r="A429" s="1"/>
      <c r="B429" s="3"/>
      <c r="C429" s="3"/>
    </row>
    <row r="430" spans="1:3" ht="15">
      <c r="A430" s="1"/>
      <c r="B430" s="3"/>
      <c r="C430" s="3"/>
    </row>
    <row r="431" spans="1:3" ht="15">
      <c r="A431" s="1"/>
      <c r="B431" s="3"/>
      <c r="C431" s="3"/>
    </row>
    <row r="432" spans="1:3" ht="15">
      <c r="A432" s="1"/>
      <c r="B432" s="3"/>
      <c r="C432" s="3"/>
    </row>
    <row r="433" spans="1:3" ht="15">
      <c r="A433" s="1"/>
      <c r="B433" s="3"/>
      <c r="C433" s="3"/>
    </row>
    <row r="434" spans="1:3" ht="15">
      <c r="A434" s="1"/>
      <c r="B434" s="3"/>
      <c r="C434" s="3"/>
    </row>
    <row r="435" spans="1:3" ht="15">
      <c r="A435" s="1"/>
      <c r="B435" s="3"/>
      <c r="C435" s="3"/>
    </row>
    <row r="436" spans="1:3" ht="15">
      <c r="A436" s="1"/>
      <c r="B436" s="3"/>
      <c r="C436" s="3"/>
    </row>
    <row r="437" spans="1:3" ht="15">
      <c r="A437" s="1"/>
      <c r="B437" s="3"/>
      <c r="C437" s="3"/>
    </row>
    <row r="438" spans="1:3" ht="15">
      <c r="A438" s="1"/>
      <c r="B438" s="3"/>
      <c r="C438" s="3"/>
    </row>
    <row r="439" spans="1:3" ht="15">
      <c r="A439" s="1"/>
      <c r="B439" s="3"/>
      <c r="C439" s="3"/>
    </row>
    <row r="440" spans="1:3" ht="15">
      <c r="A440" s="1"/>
      <c r="B440" s="3"/>
      <c r="C440" s="3"/>
    </row>
    <row r="441" spans="1:3" ht="15">
      <c r="A441" s="1"/>
      <c r="B441" s="3"/>
      <c r="C441" s="3"/>
    </row>
    <row r="442" spans="1:3" ht="15">
      <c r="A442" s="1"/>
      <c r="B442" s="3"/>
      <c r="C442" s="3"/>
    </row>
    <row r="443" spans="1:3" ht="15">
      <c r="A443" s="1"/>
      <c r="B443" s="3"/>
      <c r="C443" s="3"/>
    </row>
    <row r="444" spans="1:3" ht="15">
      <c r="A444" s="1"/>
      <c r="B444" s="3"/>
      <c r="C444" s="3"/>
    </row>
    <row r="445" spans="1:3" ht="15">
      <c r="A445" s="1"/>
      <c r="B445" s="3"/>
      <c r="C445" s="3"/>
    </row>
    <row r="446" spans="1:3" ht="15">
      <c r="A446" s="1"/>
      <c r="B446" s="3"/>
      <c r="C446" s="3"/>
    </row>
    <row r="447" spans="1:3" ht="15">
      <c r="A447" s="1"/>
      <c r="B447" s="3"/>
      <c r="C447" s="3"/>
    </row>
    <row r="448" spans="1:3" ht="15">
      <c r="A448" s="1"/>
      <c r="B448" s="3"/>
      <c r="C448" s="3"/>
    </row>
    <row r="449" spans="1:3" ht="15">
      <c r="A449" s="1"/>
      <c r="B449" s="3"/>
      <c r="C449" s="3"/>
    </row>
    <row r="450" spans="1:3" ht="15">
      <c r="A450" s="1"/>
      <c r="B450" s="3"/>
      <c r="C450" s="3"/>
    </row>
    <row r="451" spans="1:3" ht="15">
      <c r="A451" s="1"/>
      <c r="B451" s="3"/>
      <c r="C451" s="3"/>
    </row>
    <row r="452" spans="1:3" ht="15">
      <c r="A452" s="1"/>
      <c r="B452" s="3"/>
      <c r="C452" s="3"/>
    </row>
    <row r="453" spans="1:3" ht="15">
      <c r="A453" s="1"/>
      <c r="B453" s="3"/>
      <c r="C453" s="3"/>
    </row>
    <row r="454" spans="1:3" ht="15">
      <c r="A454" s="1"/>
      <c r="B454" s="3"/>
      <c r="C454" s="3"/>
    </row>
    <row r="455" spans="1:3" ht="15">
      <c r="A455" s="1"/>
      <c r="B455" s="3"/>
      <c r="C455" s="3"/>
    </row>
    <row r="456" spans="1:3" ht="15">
      <c r="A456" s="1"/>
      <c r="B456" s="3"/>
      <c r="C456" s="3"/>
    </row>
    <row r="457" spans="1:3" ht="15">
      <c r="A457" s="1"/>
      <c r="B457" s="3"/>
      <c r="C457" s="3"/>
    </row>
    <row r="458" spans="1:3" ht="15">
      <c r="A458" s="1"/>
      <c r="B458" s="3"/>
      <c r="C458" s="3"/>
    </row>
    <row r="459" spans="1:3" ht="15">
      <c r="A459" s="1"/>
      <c r="B459" s="3"/>
      <c r="C459" s="3"/>
    </row>
    <row r="460" spans="1:3" ht="15">
      <c r="A460" s="1"/>
      <c r="B460" s="3"/>
      <c r="C460" s="3"/>
    </row>
    <row r="461" spans="1:3" ht="15">
      <c r="A461" s="1"/>
      <c r="B461" s="3"/>
      <c r="C461" s="3"/>
    </row>
    <row r="462" spans="1:3" ht="15">
      <c r="A462" s="1"/>
      <c r="B462" s="3"/>
      <c r="C462" s="3"/>
    </row>
    <row r="463" spans="1:3" ht="15">
      <c r="A463" s="1"/>
      <c r="B463" s="3"/>
      <c r="C463" s="3"/>
    </row>
    <row r="464" spans="1:3" ht="15">
      <c r="A464" s="1"/>
      <c r="B464" s="3"/>
      <c r="C464" s="3"/>
    </row>
    <row r="465" spans="1:3" ht="15">
      <c r="A465" s="1"/>
      <c r="B465" s="3"/>
      <c r="C465" s="3"/>
    </row>
    <row r="466" spans="1:3" ht="15">
      <c r="A466" s="1"/>
      <c r="B466" s="3"/>
      <c r="C466" s="3"/>
    </row>
    <row r="467" spans="1:3" ht="15">
      <c r="A467" s="1"/>
      <c r="B467" s="3"/>
      <c r="C467" s="3"/>
    </row>
    <row r="468" spans="1:3" ht="15">
      <c r="A468" s="1"/>
      <c r="B468" s="3"/>
      <c r="C468" s="3"/>
    </row>
    <row r="469" spans="1:3" ht="15">
      <c r="A469" s="1"/>
      <c r="B469" s="3"/>
      <c r="C469" s="3"/>
    </row>
    <row r="470" spans="1:3" ht="15">
      <c r="A470" s="1"/>
      <c r="B470" s="3"/>
      <c r="C470" s="3"/>
    </row>
    <row r="471" spans="1:3" ht="15">
      <c r="A471" s="1"/>
      <c r="B471" s="3"/>
      <c r="C471" s="3"/>
    </row>
    <row r="472" spans="1:3" ht="15">
      <c r="A472" s="1"/>
      <c r="B472" s="3"/>
      <c r="C472" s="3"/>
    </row>
    <row r="473" spans="1:3" ht="15">
      <c r="A473" s="1"/>
      <c r="B473" s="3"/>
      <c r="C473" s="3"/>
    </row>
    <row r="474" spans="1:3" ht="15">
      <c r="A474" s="1"/>
      <c r="B474" s="3"/>
      <c r="C474" s="3"/>
    </row>
    <row r="475" spans="1:3" ht="15">
      <c r="A475" s="1"/>
      <c r="B475" s="3"/>
      <c r="C475" s="3"/>
    </row>
    <row r="476" spans="1:3" ht="15">
      <c r="A476" s="1"/>
      <c r="B476" s="3"/>
      <c r="C476" s="3"/>
    </row>
    <row r="477" spans="1:3" ht="15">
      <c r="A477" s="1"/>
      <c r="B477" s="3"/>
      <c r="C477" s="3"/>
    </row>
    <row r="478" spans="1:3" ht="15">
      <c r="A478" s="1"/>
      <c r="B478" s="3"/>
      <c r="C478" s="3"/>
    </row>
    <row r="479" spans="1:3" ht="15">
      <c r="A479" s="1"/>
      <c r="B479" s="3"/>
      <c r="C479" s="3"/>
    </row>
    <row r="480" spans="1:3" ht="15">
      <c r="A480" s="1"/>
      <c r="B480" s="3"/>
      <c r="C480" s="3"/>
    </row>
    <row r="481" spans="1:3" ht="15">
      <c r="A481" s="1"/>
      <c r="B481" s="3"/>
      <c r="C481" s="3"/>
    </row>
    <row r="482" spans="1:3" ht="15">
      <c r="A482" s="1"/>
      <c r="B482" s="3"/>
      <c r="C482" s="3"/>
    </row>
    <row r="483" spans="1:3" ht="15">
      <c r="A483" s="1"/>
      <c r="B483" s="3"/>
      <c r="C483" s="3"/>
    </row>
    <row r="484" spans="1:3" ht="15">
      <c r="A484" s="1"/>
      <c r="B484" s="3"/>
      <c r="C484" s="3"/>
    </row>
    <row r="485" spans="1:3" ht="15">
      <c r="A485" s="1"/>
      <c r="B485" s="3"/>
      <c r="C485" s="3"/>
    </row>
    <row r="486" spans="1:3" ht="15">
      <c r="A486" s="1"/>
      <c r="B486" s="3"/>
      <c r="C486" s="3"/>
    </row>
    <row r="487" spans="1:3" ht="15">
      <c r="A487" s="1"/>
      <c r="B487" s="3"/>
      <c r="C487" s="3"/>
    </row>
    <row r="488" spans="1:3" ht="15">
      <c r="A488" s="1"/>
      <c r="B488" s="3"/>
      <c r="C488" s="3"/>
    </row>
    <row r="489" spans="1:3" ht="15">
      <c r="A489" s="1"/>
      <c r="B489" s="3"/>
      <c r="C489" s="3"/>
    </row>
    <row r="490" spans="1:3" ht="15">
      <c r="A490" s="1"/>
      <c r="B490" s="3"/>
      <c r="C490" s="3"/>
    </row>
    <row r="491" spans="1:3" ht="15">
      <c r="A491" s="1"/>
      <c r="B491" s="3"/>
      <c r="C491" s="3"/>
    </row>
    <row r="492" spans="1:3" ht="15">
      <c r="A492" s="1"/>
      <c r="B492" s="3"/>
      <c r="C492" s="3"/>
    </row>
    <row r="493" spans="1:3" ht="15">
      <c r="A493" s="1"/>
      <c r="B493" s="3"/>
      <c r="C493" s="3"/>
    </row>
    <row r="494" spans="1:3" ht="15">
      <c r="A494" s="1"/>
      <c r="B494" s="3"/>
      <c r="C494" s="3"/>
    </row>
    <row r="495" spans="1:3" ht="15">
      <c r="A495" s="1"/>
      <c r="B495" s="3"/>
      <c r="C495" s="3"/>
    </row>
    <row r="496" spans="1:3" ht="15">
      <c r="A496" s="1"/>
      <c r="B496" s="3"/>
      <c r="C496" s="3"/>
    </row>
    <row r="497" spans="1:3" ht="15">
      <c r="A497" s="1"/>
      <c r="B497" s="3"/>
      <c r="C497" s="3"/>
    </row>
    <row r="498" spans="1:3" ht="15">
      <c r="A498" s="1"/>
      <c r="B498" s="3"/>
      <c r="C498" s="3"/>
    </row>
    <row r="499" spans="1:3" ht="15">
      <c r="A499" s="1"/>
      <c r="B499" s="3"/>
      <c r="C499" s="3"/>
    </row>
    <row r="500" spans="1:3" ht="15">
      <c r="A500" s="1"/>
      <c r="B500" s="3"/>
      <c r="C500" s="3"/>
    </row>
    <row r="501" spans="1:3" ht="15">
      <c r="A501" s="1"/>
      <c r="B501" s="3"/>
      <c r="C501" s="3"/>
    </row>
    <row r="502" spans="1:3" ht="15">
      <c r="A502" s="1"/>
      <c r="B502" s="3"/>
      <c r="C502" s="3"/>
    </row>
    <row r="503" spans="1:3" ht="15">
      <c r="A503" s="1"/>
      <c r="B503" s="3"/>
      <c r="C503" s="3"/>
    </row>
    <row r="504" spans="1:3" ht="15">
      <c r="A504" s="1"/>
      <c r="B504" s="3"/>
      <c r="C504" s="3"/>
    </row>
    <row r="505" spans="1:3" ht="15">
      <c r="A505" s="1"/>
      <c r="B505" s="3"/>
      <c r="C505" s="3"/>
    </row>
    <row r="506" spans="1:3" ht="15">
      <c r="A506" s="1"/>
      <c r="B506" s="3"/>
      <c r="C506" s="3"/>
    </row>
    <row r="507" spans="1:3" ht="15">
      <c r="A507" s="1"/>
      <c r="B507" s="3"/>
      <c r="C507" s="3"/>
    </row>
    <row r="508" spans="1:3" ht="15">
      <c r="A508" s="1"/>
      <c r="B508" s="3"/>
      <c r="C508" s="3"/>
    </row>
    <row r="509" spans="1:3" ht="15">
      <c r="A509" s="1"/>
      <c r="B509" s="3"/>
      <c r="C509" s="3"/>
    </row>
    <row r="510" spans="1:3" ht="15">
      <c r="A510" s="1"/>
      <c r="B510" s="3"/>
      <c r="C510" s="3"/>
    </row>
    <row r="511" spans="1:3" ht="15">
      <c r="A511" s="1"/>
      <c r="B511" s="3"/>
      <c r="C511" s="3"/>
    </row>
    <row r="512" spans="1:3" ht="15">
      <c r="A512" s="1"/>
      <c r="B512" s="3"/>
      <c r="C512" s="3"/>
    </row>
    <row r="513" spans="1:3" ht="15">
      <c r="A513" s="1"/>
      <c r="B513" s="3"/>
      <c r="C513" s="3"/>
    </row>
    <row r="514" spans="1:3" ht="15">
      <c r="A514" s="1"/>
      <c r="B514" s="3"/>
      <c r="C514" s="3"/>
    </row>
    <row r="515" spans="1:3" ht="15">
      <c r="A515" s="1"/>
      <c r="B515" s="3"/>
      <c r="C515" s="3"/>
    </row>
    <row r="516" spans="1:3" ht="15">
      <c r="A516" s="1"/>
      <c r="B516" s="3"/>
      <c r="C516" s="3"/>
    </row>
    <row r="517" spans="1:3" ht="15">
      <c r="A517" s="1"/>
      <c r="B517" s="3"/>
      <c r="C517" s="3"/>
    </row>
    <row r="518" spans="1:3" ht="15">
      <c r="A518" s="1"/>
      <c r="B518" s="3"/>
      <c r="C518" s="3"/>
    </row>
    <row r="519" spans="1:3" ht="15">
      <c r="A519" s="1"/>
      <c r="B519" s="3"/>
      <c r="C519" s="3"/>
    </row>
    <row r="520" spans="1:3" ht="15">
      <c r="A520" s="1"/>
      <c r="B520" s="3"/>
      <c r="C520" s="3"/>
    </row>
    <row r="521" spans="1:3" ht="15">
      <c r="A521" s="1"/>
      <c r="B521" s="3"/>
      <c r="C521" s="3"/>
    </row>
    <row r="522" spans="1:3" ht="15">
      <c r="A522" s="1"/>
      <c r="B522" s="3"/>
      <c r="C522" s="3"/>
    </row>
    <row r="523" spans="1:3" ht="15">
      <c r="A523" s="1"/>
      <c r="B523" s="3"/>
      <c r="C523" s="3"/>
    </row>
    <row r="524" spans="1:3" ht="15">
      <c r="A524" s="1"/>
      <c r="B524" s="3"/>
      <c r="C524" s="3"/>
    </row>
    <row r="525" spans="1:3" ht="15">
      <c r="A525" s="1"/>
      <c r="B525" s="3"/>
      <c r="C525" s="3"/>
    </row>
    <row r="526" spans="1:3" ht="15">
      <c r="A526" s="1"/>
      <c r="B526" s="3"/>
      <c r="C526" s="3"/>
    </row>
    <row r="527" spans="1:3" ht="15">
      <c r="A527" s="1"/>
      <c r="B527" s="3"/>
      <c r="C527" s="3"/>
    </row>
    <row r="528" spans="1:3" ht="15">
      <c r="A528" s="1"/>
      <c r="B528" s="3"/>
      <c r="C528" s="3"/>
    </row>
    <row r="529" spans="1:3" ht="15">
      <c r="A529" s="1"/>
      <c r="B529" s="3"/>
      <c r="C529" s="3"/>
    </row>
    <row r="530" spans="1:3" ht="15">
      <c r="A530" s="1"/>
      <c r="B530" s="3"/>
      <c r="C530" s="3"/>
    </row>
    <row r="531" spans="1:3" ht="15">
      <c r="A531" s="1"/>
      <c r="B531" s="3"/>
      <c r="C531" s="3"/>
    </row>
    <row r="532" spans="1:3" ht="15">
      <c r="A532" s="1"/>
      <c r="B532" s="3"/>
      <c r="C532" s="3"/>
    </row>
    <row r="533" spans="1:3" ht="15">
      <c r="A533" s="1"/>
      <c r="B533" s="3"/>
      <c r="C533" s="3"/>
    </row>
    <row r="534" spans="1:3" ht="15">
      <c r="A534" s="1"/>
      <c r="B534" s="3"/>
      <c r="C534" s="3"/>
    </row>
    <row r="535" spans="1:3" ht="15">
      <c r="A535" s="1"/>
      <c r="B535" s="3"/>
      <c r="C535" s="3"/>
    </row>
    <row r="536" spans="1:3" ht="15">
      <c r="A536" s="1"/>
      <c r="B536" s="3"/>
      <c r="C536" s="3"/>
    </row>
    <row r="537" spans="1:3" ht="15">
      <c r="A537" s="1"/>
      <c r="B537" s="3"/>
      <c r="C537" s="3"/>
    </row>
    <row r="538" spans="1:3" ht="15">
      <c r="A538" s="1"/>
      <c r="B538" s="3"/>
      <c r="C538" s="3"/>
    </row>
    <row r="539" spans="1:3" ht="15">
      <c r="A539" s="1"/>
      <c r="B539" s="3"/>
      <c r="C539" s="3"/>
    </row>
    <row r="540" spans="1:3" ht="15">
      <c r="A540" s="1"/>
      <c r="B540" s="3"/>
      <c r="C540" s="3"/>
    </row>
    <row r="541" spans="1:3" ht="15">
      <c r="A541" s="1"/>
      <c r="B541" s="3"/>
      <c r="C541" s="3"/>
    </row>
    <row r="542" spans="1:3" ht="15">
      <c r="A542" s="1"/>
      <c r="B542" s="3"/>
      <c r="C542" s="3"/>
    </row>
    <row r="543" spans="1:3" ht="15">
      <c r="A543" s="1"/>
      <c r="B543" s="3"/>
      <c r="C543" s="3"/>
    </row>
    <row r="544" spans="1:3" ht="15">
      <c r="A544" s="1"/>
      <c r="B544" s="3"/>
      <c r="C544" s="3"/>
    </row>
    <row r="545" spans="1:3" ht="15">
      <c r="A545" s="1"/>
      <c r="B545" s="3"/>
      <c r="C545" s="3"/>
    </row>
    <row r="546" spans="1:3" ht="15">
      <c r="A546" s="1"/>
      <c r="B546" s="3"/>
      <c r="C546" s="3"/>
    </row>
    <row r="547" spans="1:3" ht="15">
      <c r="A547" s="1"/>
      <c r="B547" s="3"/>
      <c r="C547" s="3"/>
    </row>
    <row r="548" spans="1:3" ht="15">
      <c r="A548" s="1"/>
      <c r="B548" s="3"/>
      <c r="C548" s="3"/>
    </row>
    <row r="549" spans="1:3" ht="15">
      <c r="A549" s="1"/>
      <c r="B549" s="3"/>
      <c r="C549" s="3"/>
    </row>
    <row r="550" spans="1:3" ht="15">
      <c r="A550" s="1"/>
      <c r="B550" s="3"/>
      <c r="C550" s="3"/>
    </row>
    <row r="551" spans="1:3" ht="15">
      <c r="A551" s="1"/>
      <c r="B551" s="3"/>
      <c r="C551" s="3"/>
    </row>
    <row r="552" spans="1:3" ht="15">
      <c r="A552" s="1"/>
      <c r="B552" s="3"/>
      <c r="C552" s="3"/>
    </row>
    <row r="553" spans="1:3" ht="15">
      <c r="A553" s="1"/>
      <c r="B553" s="3"/>
      <c r="C553" s="3"/>
    </row>
    <row r="554" spans="1:3" ht="15">
      <c r="A554" s="1"/>
      <c r="B554" s="3"/>
      <c r="C554" s="3"/>
    </row>
    <row r="555" spans="1:3" ht="15">
      <c r="A555" s="1"/>
      <c r="B555" s="3"/>
      <c r="C555" s="3"/>
    </row>
    <row r="556" spans="1:3" ht="15">
      <c r="A556" s="1"/>
      <c r="B556" s="3"/>
      <c r="C556" s="3"/>
    </row>
    <row r="557" spans="1:3" ht="15">
      <c r="A557" s="1"/>
      <c r="B557" s="3"/>
      <c r="C557" s="3"/>
    </row>
    <row r="558" spans="1:3" ht="15">
      <c r="A558" s="1"/>
      <c r="B558" s="3"/>
      <c r="C558" s="3"/>
    </row>
    <row r="559" spans="1:3" ht="15">
      <c r="A559" s="1"/>
      <c r="B559" s="3"/>
      <c r="C559" s="3"/>
    </row>
    <row r="560" spans="1:3" ht="15">
      <c r="A560" s="1"/>
      <c r="B560" s="3"/>
      <c r="C560" s="3"/>
    </row>
    <row r="561" spans="1:3" ht="15">
      <c r="A561" s="1"/>
      <c r="B561" s="3"/>
      <c r="C561" s="3"/>
    </row>
    <row r="562" spans="1:3" ht="15">
      <c r="A562" s="1"/>
      <c r="B562" s="3"/>
      <c r="C562" s="3"/>
    </row>
    <row r="563" spans="1:3" ht="15">
      <c r="A563" s="1"/>
      <c r="B563" s="3"/>
      <c r="C563" s="3"/>
    </row>
    <row r="564" spans="1:3" ht="15">
      <c r="A564" s="1"/>
      <c r="B564" s="3"/>
      <c r="C564" s="3"/>
    </row>
    <row r="565" spans="1:3" ht="15">
      <c r="A565" s="1"/>
      <c r="B565" s="3"/>
      <c r="C565" s="3"/>
    </row>
    <row r="566" spans="1:3" ht="15">
      <c r="A566" s="1"/>
      <c r="B566" s="3"/>
      <c r="C566" s="3"/>
    </row>
    <row r="567" spans="1:3" ht="15">
      <c r="A567" s="1"/>
      <c r="B567" s="3"/>
      <c r="C567" s="3"/>
    </row>
    <row r="568" spans="1:3" ht="15">
      <c r="A568" s="1"/>
      <c r="B568" s="3"/>
      <c r="C568" s="3"/>
    </row>
    <row r="569" spans="1:3" ht="15">
      <c r="A569" s="1"/>
      <c r="B569" s="3"/>
      <c r="C569" s="3"/>
    </row>
    <row r="570" spans="1:3" ht="15">
      <c r="A570" s="1"/>
      <c r="B570" s="3"/>
      <c r="C570" s="3"/>
    </row>
    <row r="571" spans="1:3" ht="15">
      <c r="A571" s="1"/>
      <c r="B571" s="3"/>
      <c r="C571" s="3"/>
    </row>
    <row r="572" spans="1:3" ht="15">
      <c r="A572" s="1"/>
      <c r="B572" s="3"/>
      <c r="C572" s="3"/>
    </row>
    <row r="573" spans="1:3" ht="15">
      <c r="A573" s="1"/>
      <c r="B573" s="3"/>
      <c r="C573" s="3"/>
    </row>
    <row r="574" spans="1:3" ht="15">
      <c r="A574" s="1"/>
      <c r="B574" s="3"/>
      <c r="C574" s="3"/>
    </row>
    <row r="575" spans="1:3" ht="15">
      <c r="A575" s="1"/>
      <c r="B575" s="3"/>
      <c r="C575" s="3"/>
    </row>
    <row r="576" spans="1:3" ht="15">
      <c r="A576" s="1"/>
      <c r="B576" s="3"/>
      <c r="C576" s="3"/>
    </row>
    <row r="577" spans="1:3" ht="15">
      <c r="A577" s="1"/>
      <c r="B577" s="3"/>
      <c r="C577" s="3"/>
    </row>
    <row r="578" spans="1:3" ht="15">
      <c r="A578" s="1"/>
      <c r="B578" s="3"/>
      <c r="C578" s="3"/>
    </row>
    <row r="579" spans="1:3" ht="15">
      <c r="A579" s="1"/>
      <c r="B579" s="3"/>
      <c r="C579" s="3"/>
    </row>
    <row r="580" spans="1:3" ht="15">
      <c r="A580" s="1"/>
      <c r="B580" s="3"/>
      <c r="C580" s="3"/>
    </row>
    <row r="581" spans="1:3" ht="15">
      <c r="A581" s="1"/>
      <c r="B581" s="3"/>
      <c r="C581" s="3"/>
    </row>
    <row r="582" spans="1:3" ht="15">
      <c r="A582" s="1"/>
      <c r="B582" s="3"/>
      <c r="C582" s="3"/>
    </row>
    <row r="583" spans="1:3" ht="15">
      <c r="A583" s="1"/>
      <c r="B583" s="3"/>
      <c r="C583" s="3"/>
    </row>
    <row r="584" spans="1:3" ht="15">
      <c r="A584" s="1"/>
      <c r="B584" s="3"/>
      <c r="C584" s="3"/>
    </row>
    <row r="585" spans="1:3" ht="15">
      <c r="A585" s="1"/>
      <c r="B585" s="3"/>
      <c r="C585" s="3"/>
    </row>
    <row r="586" spans="1:3" ht="15">
      <c r="A586" s="1"/>
      <c r="B586" s="3"/>
      <c r="C586" s="3"/>
    </row>
    <row r="587" spans="1:3" ht="15">
      <c r="A587" s="1"/>
      <c r="B587" s="3"/>
      <c r="C587" s="3"/>
    </row>
    <row r="588" spans="1:3" ht="15">
      <c r="A588" s="1"/>
      <c r="B588" s="3"/>
      <c r="C588" s="3"/>
    </row>
    <row r="589" spans="1:3" ht="15">
      <c r="A589" s="1"/>
      <c r="B589" s="3"/>
      <c r="C589" s="3"/>
    </row>
    <row r="590" spans="1:3" ht="15">
      <c r="A590" s="1"/>
      <c r="B590" s="3"/>
      <c r="C590" s="3"/>
    </row>
    <row r="591" spans="1:3" ht="15">
      <c r="A591" s="1"/>
      <c r="B591" s="3"/>
      <c r="C591" s="3"/>
    </row>
    <row r="592" spans="1:3" ht="15">
      <c r="A592" s="1"/>
      <c r="B592" s="3"/>
      <c r="C592" s="3"/>
    </row>
    <row r="593" spans="1:3" ht="15">
      <c r="A593" s="1"/>
      <c r="B593" s="3"/>
      <c r="C593" s="3"/>
    </row>
    <row r="594" spans="1:3" ht="15">
      <c r="A594" s="1"/>
      <c r="B594" s="3"/>
      <c r="C594" s="3"/>
    </row>
    <row r="595" spans="1:3" ht="15">
      <c r="A595" s="1"/>
      <c r="B595" s="3"/>
      <c r="C595" s="3"/>
    </row>
    <row r="596" spans="1:3" ht="15">
      <c r="A596" s="1"/>
      <c r="B596" s="3"/>
      <c r="C596" s="3"/>
    </row>
    <row r="597" spans="1:3" ht="15">
      <c r="A597" s="1"/>
      <c r="B597" s="3"/>
      <c r="C597" s="3"/>
    </row>
    <row r="598" spans="1:3" ht="15">
      <c r="A598" s="1"/>
      <c r="B598" s="3"/>
      <c r="C598" s="3"/>
    </row>
    <row r="599" spans="1:3" ht="15">
      <c r="A599" s="1"/>
      <c r="B599" s="3"/>
      <c r="C599" s="3"/>
    </row>
    <row r="600" spans="1:3" ht="15">
      <c r="A600" s="1"/>
      <c r="B600" s="3"/>
      <c r="C600" s="3"/>
    </row>
    <row r="601" spans="1:3" ht="15">
      <c r="A601" s="1"/>
      <c r="B601" s="3"/>
      <c r="C601" s="3"/>
    </row>
    <row r="602" spans="1:3" ht="15">
      <c r="A602" s="1"/>
      <c r="B602" s="3"/>
      <c r="C602" s="3"/>
    </row>
    <row r="603" spans="1:3" ht="15">
      <c r="A603" s="1"/>
      <c r="B603" s="3"/>
      <c r="C603" s="3"/>
    </row>
    <row r="604" spans="1:3" ht="15">
      <c r="A604" s="1"/>
      <c r="B604" s="3"/>
      <c r="C604" s="3"/>
    </row>
    <row r="605" spans="1:3" ht="15">
      <c r="A605" s="1"/>
      <c r="B605" s="3"/>
      <c r="C605" s="3"/>
    </row>
    <row r="606" spans="1:3" ht="15">
      <c r="A606" s="1"/>
      <c r="B606" s="3"/>
      <c r="C606" s="3"/>
    </row>
    <row r="607" spans="1:3" ht="15">
      <c r="A607" s="1"/>
      <c r="B607" s="3"/>
      <c r="C607" s="3"/>
    </row>
    <row r="608" spans="1:3" ht="15">
      <c r="A608" s="1"/>
      <c r="B608" s="3"/>
      <c r="C608" s="3"/>
    </row>
    <row r="609" spans="1:3" ht="15">
      <c r="A609" s="1"/>
      <c r="B609" s="3"/>
      <c r="C609" s="3"/>
    </row>
    <row r="610" spans="1:3" ht="15">
      <c r="A610" s="1"/>
      <c r="B610" s="3"/>
      <c r="C610" s="3"/>
    </row>
    <row r="611" spans="1:3" ht="15">
      <c r="A611" s="1"/>
      <c r="B611" s="3"/>
      <c r="C611" s="3"/>
    </row>
    <row r="612" spans="1:3" ht="15">
      <c r="A612" s="1"/>
      <c r="B612" s="3"/>
      <c r="C612" s="3"/>
    </row>
    <row r="613" spans="1:3" ht="15">
      <c r="A613" s="1"/>
      <c r="B613" s="3"/>
      <c r="C613" s="3"/>
    </row>
    <row r="614" spans="1:3" ht="15">
      <c r="A614" s="1"/>
      <c r="B614" s="3"/>
      <c r="C614" s="3"/>
    </row>
    <row r="615" spans="1:3" ht="15">
      <c r="A615" s="1"/>
      <c r="B615" s="3"/>
      <c r="C615" s="3"/>
    </row>
    <row r="616" spans="1:3" ht="15">
      <c r="A616" s="1"/>
      <c r="B616" s="3"/>
      <c r="C616" s="3"/>
    </row>
    <row r="617" spans="1:3" ht="15">
      <c r="A617" s="1"/>
      <c r="B617" s="3"/>
      <c r="C617" s="3"/>
    </row>
    <row r="618" spans="1:3" ht="15">
      <c r="A618" s="1"/>
      <c r="B618" s="3"/>
      <c r="C618" s="3"/>
    </row>
    <row r="619" spans="1:3" ht="15">
      <c r="A619" s="1"/>
      <c r="B619" s="3"/>
      <c r="C619" s="3"/>
    </row>
    <row r="620" spans="1:3" ht="15">
      <c r="A620" s="1"/>
      <c r="B620" s="3"/>
      <c r="C620" s="3"/>
    </row>
    <row r="621" spans="1:3" ht="15">
      <c r="A621" s="1"/>
      <c r="B621" s="3"/>
      <c r="C621" s="3"/>
    </row>
    <row r="622" spans="1:3" ht="15">
      <c r="A622" s="1"/>
      <c r="B622" s="3"/>
      <c r="C622" s="3"/>
    </row>
    <row r="623" spans="1:3" ht="15">
      <c r="A623" s="1"/>
      <c r="B623" s="3"/>
      <c r="C623" s="3"/>
    </row>
    <row r="624" spans="1:3" ht="15">
      <c r="A624" s="1"/>
      <c r="B624" s="3"/>
      <c r="C624" s="3"/>
    </row>
    <row r="625" spans="1:3" ht="15">
      <c r="A625" s="1"/>
      <c r="B625" s="3"/>
      <c r="C625" s="3"/>
    </row>
    <row r="626" spans="1:3" ht="15">
      <c r="A626" s="1"/>
      <c r="B626" s="3"/>
      <c r="C626" s="3"/>
    </row>
    <row r="627" spans="1:3" ht="15">
      <c r="A627" s="1"/>
      <c r="B627" s="3"/>
      <c r="C627" s="3"/>
    </row>
    <row r="628" spans="1:3" ht="15">
      <c r="A628" s="1"/>
      <c r="B628" s="3"/>
      <c r="C628" s="3"/>
    </row>
    <row r="629" spans="1:3" ht="15">
      <c r="A629" s="1"/>
      <c r="B629" s="3"/>
      <c r="C629" s="3"/>
    </row>
    <row r="630" spans="1:3" ht="15">
      <c r="A630" s="1"/>
      <c r="B630" s="3"/>
      <c r="C630" s="3"/>
    </row>
    <row r="631" spans="1:3" ht="15">
      <c r="A631" s="1"/>
      <c r="B631" s="3"/>
      <c r="C631" s="3"/>
    </row>
    <row r="632" spans="1:3" ht="15">
      <c r="A632" s="1"/>
      <c r="B632" s="3"/>
      <c r="C632" s="3"/>
    </row>
    <row r="633" spans="1:3" ht="15">
      <c r="A633" s="1"/>
      <c r="B633" s="3"/>
      <c r="C633" s="3"/>
    </row>
    <row r="634" spans="1:3" ht="15">
      <c r="A634" s="1"/>
      <c r="B634" s="3"/>
      <c r="C634" s="3"/>
    </row>
    <row r="635" spans="1:3" ht="15">
      <c r="A635" s="1"/>
      <c r="B635" s="3"/>
      <c r="C635" s="3"/>
    </row>
    <row r="636" spans="1:3" ht="15">
      <c r="A636" s="1"/>
      <c r="B636" s="3"/>
      <c r="C636" s="3"/>
    </row>
    <row r="637" spans="1:3" ht="15">
      <c r="A637" s="1"/>
      <c r="B637" s="3"/>
      <c r="C637" s="3"/>
    </row>
    <row r="638" spans="1:3" ht="15">
      <c r="A638" s="1"/>
      <c r="B638" s="3"/>
      <c r="C638" s="3"/>
    </row>
    <row r="639" spans="1:3" ht="15">
      <c r="A639" s="1"/>
      <c r="B639" s="3"/>
      <c r="C639" s="3"/>
    </row>
    <row r="640" spans="1:3" ht="15">
      <c r="A640" s="1"/>
      <c r="B640" s="3"/>
      <c r="C640" s="3"/>
    </row>
    <row r="641" spans="1:3" ht="15">
      <c r="A641" s="1"/>
      <c r="B641" s="3"/>
      <c r="C641" s="3"/>
    </row>
    <row r="642" spans="1:3" ht="15">
      <c r="A642" s="1"/>
      <c r="B642" s="3"/>
      <c r="C642" s="3"/>
    </row>
    <row r="643" spans="1:3" ht="15">
      <c r="A643" s="1"/>
      <c r="B643" s="3"/>
      <c r="C643" s="3"/>
    </row>
    <row r="644" spans="1:3" ht="15">
      <c r="A644" s="1"/>
      <c r="B644" s="3"/>
      <c r="C644" s="3"/>
    </row>
    <row r="645" spans="1:3" ht="15">
      <c r="A645" s="1"/>
      <c r="B645" s="3"/>
      <c r="C645" s="3"/>
    </row>
    <row r="646" spans="1:3" ht="15">
      <c r="A646" s="1"/>
      <c r="B646" s="3"/>
      <c r="C646" s="3"/>
    </row>
    <row r="647" spans="1:3" ht="15">
      <c r="A647" s="1"/>
      <c r="B647" s="3"/>
      <c r="C647" s="3"/>
    </row>
    <row r="648" spans="1:3" ht="15">
      <c r="A648" s="1"/>
      <c r="B648" s="3"/>
      <c r="C648" s="3"/>
    </row>
    <row r="649" spans="1:3" ht="15">
      <c r="A649" s="1"/>
      <c r="B649" s="3"/>
      <c r="C649" s="3"/>
    </row>
    <row r="650" spans="1:3" ht="15">
      <c r="A650" s="1"/>
      <c r="B650" s="3"/>
      <c r="C650" s="3"/>
    </row>
    <row r="651" spans="1:3" ht="15">
      <c r="A651" s="1"/>
      <c r="B651" s="3"/>
      <c r="C651" s="3"/>
    </row>
    <row r="652" spans="1:3" ht="15">
      <c r="A652" s="1"/>
      <c r="B652" s="3"/>
      <c r="C652" s="3"/>
    </row>
    <row r="653" spans="1:3" ht="15">
      <c r="A653" s="1"/>
      <c r="B653" s="3"/>
      <c r="C653" s="3"/>
    </row>
    <row r="654" spans="1:3" ht="15">
      <c r="A654" s="1"/>
      <c r="B654" s="3"/>
      <c r="C654" s="3"/>
    </row>
    <row r="655" spans="1:3" ht="15">
      <c r="A655" s="1"/>
      <c r="B655" s="3"/>
      <c r="C655" s="3"/>
    </row>
    <row r="656" spans="1:3" ht="15">
      <c r="A656" s="1"/>
      <c r="B656" s="3"/>
      <c r="C656" s="3"/>
    </row>
    <row r="657" spans="1:3" ht="15">
      <c r="A657" s="1"/>
      <c r="B657" s="3"/>
      <c r="C657" s="3"/>
    </row>
    <row r="658" spans="1:3" ht="15">
      <c r="A658" s="1"/>
      <c r="B658" s="3"/>
      <c r="C658" s="3"/>
    </row>
    <row r="659" spans="1:3" ht="15">
      <c r="A659" s="1"/>
      <c r="B659" s="3"/>
      <c r="C659" s="3"/>
    </row>
    <row r="660" spans="1:3" ht="15">
      <c r="A660" s="1"/>
      <c r="B660" s="3"/>
      <c r="C660" s="3"/>
    </row>
    <row r="661" spans="1:3" ht="15">
      <c r="A661" s="1"/>
      <c r="B661" s="3"/>
      <c r="C661" s="3"/>
    </row>
    <row r="662" spans="1:3" ht="15">
      <c r="A662" s="1"/>
      <c r="B662" s="3"/>
      <c r="C662" s="3"/>
    </row>
    <row r="663" spans="1:3" ht="15">
      <c r="A663" s="1"/>
      <c r="B663" s="3"/>
      <c r="C663" s="3"/>
    </row>
    <row r="664" spans="1:3" ht="15">
      <c r="A664" s="1"/>
      <c r="B664" s="3"/>
      <c r="C664" s="3"/>
    </row>
    <row r="665" spans="1:3" ht="15">
      <c r="A665" s="1"/>
      <c r="B665" s="3"/>
      <c r="C665" s="3"/>
    </row>
    <row r="666" spans="1:3" ht="15">
      <c r="A666" s="1"/>
      <c r="B666" s="3"/>
      <c r="C666" s="3"/>
    </row>
    <row r="667" spans="1:3" ht="15">
      <c r="A667" s="1"/>
      <c r="B667" s="3"/>
      <c r="C667" s="3"/>
    </row>
    <row r="668" spans="1:3" ht="15">
      <c r="A668" s="1"/>
      <c r="B668" s="3"/>
      <c r="C668" s="3"/>
    </row>
    <row r="669" spans="1:3" ht="15">
      <c r="A669" s="1"/>
      <c r="B669" s="3"/>
      <c r="C669" s="3"/>
    </row>
    <row r="670" spans="1:3" ht="15">
      <c r="A670" s="1"/>
      <c r="B670" s="3"/>
      <c r="C670" s="3"/>
    </row>
    <row r="671" spans="1:3" ht="15">
      <c r="A671" s="1"/>
      <c r="B671" s="3"/>
      <c r="C671" s="3"/>
    </row>
    <row r="672" spans="1:3" ht="15">
      <c r="A672" s="1"/>
      <c r="B672" s="3"/>
      <c r="C672" s="3"/>
    </row>
    <row r="673" spans="1:3" ht="15">
      <c r="A673" s="1"/>
      <c r="B673" s="3"/>
      <c r="C673" s="3"/>
    </row>
    <row r="674" spans="1:3" ht="15">
      <c r="A674" s="1"/>
      <c r="B674" s="3"/>
      <c r="C674" s="3"/>
    </row>
    <row r="675" spans="1:3" ht="15">
      <c r="A675" s="1"/>
      <c r="B675" s="3"/>
      <c r="C675" s="3"/>
    </row>
    <row r="676" spans="1:3" ht="15">
      <c r="A676" s="1"/>
      <c r="B676" s="3"/>
      <c r="C676" s="3"/>
    </row>
    <row r="677" spans="1:3" ht="15">
      <c r="A677" s="1"/>
      <c r="B677" s="3"/>
      <c r="C677" s="3"/>
    </row>
    <row r="678" spans="1:3" ht="15">
      <c r="A678" s="1"/>
      <c r="B678" s="3"/>
      <c r="C678" s="3"/>
    </row>
    <row r="679" spans="1:3" ht="15">
      <c r="A679" s="1"/>
      <c r="B679" s="3"/>
      <c r="C679" s="3"/>
    </row>
    <row r="680" spans="1:3" ht="15">
      <c r="A680" s="1"/>
      <c r="B680" s="3"/>
      <c r="C680" s="3"/>
    </row>
    <row r="681" spans="1:3" ht="15">
      <c r="A681" s="1"/>
      <c r="B681" s="3"/>
      <c r="C681" s="3"/>
    </row>
    <row r="682" spans="1:3" ht="15">
      <c r="A682" s="1"/>
      <c r="B682" s="3"/>
      <c r="C682" s="3"/>
    </row>
    <row r="683" spans="1:3" ht="15">
      <c r="A683" s="1"/>
      <c r="B683" s="3"/>
      <c r="C683" s="3"/>
    </row>
    <row r="684" spans="1:3" ht="15">
      <c r="A684" s="1"/>
      <c r="B684" s="3"/>
      <c r="C684" s="3"/>
    </row>
    <row r="685" spans="1:3" ht="15">
      <c r="A685" s="1"/>
      <c r="B685" s="3"/>
      <c r="C685" s="3"/>
    </row>
    <row r="686" spans="1:3" ht="15">
      <c r="A686" s="1"/>
      <c r="B686" s="3"/>
      <c r="C686" s="3"/>
    </row>
    <row r="687" spans="1:3" ht="15">
      <c r="A687" s="1"/>
      <c r="B687" s="3"/>
      <c r="C687" s="3"/>
    </row>
    <row r="688" spans="1:3" ht="15">
      <c r="A688" s="1"/>
      <c r="B688" s="3"/>
      <c r="C688" s="3"/>
    </row>
    <row r="689" spans="1:3" ht="15">
      <c r="A689" s="1"/>
      <c r="B689" s="3"/>
      <c r="C689" s="3"/>
    </row>
    <row r="690" spans="1:3" ht="15">
      <c r="A690" s="1"/>
      <c r="B690" s="3"/>
      <c r="C690" s="3"/>
    </row>
    <row r="691" spans="1:3" ht="15">
      <c r="A691" s="1"/>
      <c r="B691" s="3"/>
      <c r="C691" s="3"/>
    </row>
    <row r="692" spans="1:3" ht="15">
      <c r="A692" s="1"/>
      <c r="B692" s="3"/>
      <c r="C692" s="3"/>
    </row>
    <row r="693" spans="1:3" ht="15">
      <c r="A693" s="1"/>
      <c r="B693" s="3"/>
      <c r="C693" s="3"/>
    </row>
    <row r="694" spans="1:3" ht="15">
      <c r="A694" s="1"/>
      <c r="B694" s="3"/>
      <c r="C694" s="3"/>
    </row>
    <row r="695" spans="1:3" ht="15">
      <c r="A695" s="1"/>
      <c r="B695" s="3"/>
      <c r="C695" s="3"/>
    </row>
    <row r="696" spans="1:3" ht="15">
      <c r="A696" s="1"/>
      <c r="B696" s="3"/>
      <c r="C696" s="3"/>
    </row>
    <row r="697" spans="1:3" ht="15">
      <c r="A697" s="1"/>
      <c r="B697" s="3"/>
      <c r="C697" s="3"/>
    </row>
    <row r="698" spans="1:3" ht="15">
      <c r="A698" s="1"/>
      <c r="B698" s="3"/>
      <c r="C698" s="3"/>
    </row>
    <row r="699" spans="1:3" ht="15">
      <c r="A699" s="1"/>
      <c r="B699" s="3"/>
      <c r="C699" s="3"/>
    </row>
    <row r="700" spans="1:3" ht="15">
      <c r="A700" s="1"/>
      <c r="B700" s="3"/>
      <c r="C700" s="3"/>
    </row>
    <row r="701" spans="1:3" ht="15">
      <c r="A701" s="1"/>
      <c r="B701" s="3"/>
      <c r="C701" s="3"/>
    </row>
    <row r="702" spans="1:3" ht="15">
      <c r="A702" s="1"/>
      <c r="B702" s="3"/>
      <c r="C702" s="3"/>
    </row>
    <row r="703" spans="1:3" ht="15">
      <c r="A703" s="1"/>
      <c r="B703" s="3"/>
      <c r="C703" s="3"/>
    </row>
    <row r="704" spans="1:3" ht="15">
      <c r="A704" s="1"/>
      <c r="B704" s="3"/>
      <c r="C704" s="3"/>
    </row>
    <row r="705" spans="1:3" ht="15">
      <c r="A705" s="1"/>
      <c r="B705" s="3"/>
      <c r="C705" s="3"/>
    </row>
    <row r="706" spans="1:3" ht="15">
      <c r="A706" s="1"/>
      <c r="B706" s="3"/>
      <c r="C706" s="3"/>
    </row>
    <row r="707" spans="1:3" ht="15">
      <c r="A707" s="1"/>
      <c r="B707" s="3"/>
      <c r="C707" s="3"/>
    </row>
    <row r="708" spans="1:3" ht="15">
      <c r="A708" s="1"/>
      <c r="B708" s="3"/>
      <c r="C708" s="3"/>
    </row>
    <row r="709" spans="1:3" ht="15">
      <c r="A709" s="1"/>
      <c r="B709" s="3"/>
      <c r="C709" s="3"/>
    </row>
    <row r="710" spans="1:3" ht="15">
      <c r="A710" s="1"/>
      <c r="B710" s="3"/>
      <c r="C710" s="3"/>
    </row>
    <row r="711" spans="1:3" ht="15">
      <c r="A711" s="1"/>
      <c r="B711" s="3"/>
      <c r="C711" s="3"/>
    </row>
    <row r="712" spans="1:3" ht="15">
      <c r="A712" s="1"/>
      <c r="B712" s="3"/>
      <c r="C712" s="3"/>
    </row>
    <row r="713" spans="1:3" ht="15">
      <c r="A713" s="1"/>
      <c r="B713" s="3"/>
      <c r="C713" s="3"/>
    </row>
    <row r="714" spans="1:3" ht="15">
      <c r="A714" s="1"/>
      <c r="B714" s="3"/>
      <c r="C714" s="3"/>
    </row>
    <row r="715" spans="1:3" ht="15">
      <c r="A715" s="1"/>
      <c r="B715" s="3"/>
      <c r="C715" s="3"/>
    </row>
    <row r="716" spans="1:3" ht="15">
      <c r="A716" s="1"/>
      <c r="B716" s="3"/>
      <c r="C716" s="3"/>
    </row>
    <row r="717" spans="1:3" ht="15">
      <c r="A717" s="1"/>
      <c r="B717" s="3"/>
      <c r="C717" s="3"/>
    </row>
    <row r="718" spans="1:3" ht="15">
      <c r="A718" s="1"/>
      <c r="B718" s="3"/>
      <c r="C718" s="3"/>
    </row>
    <row r="719" spans="1:3" ht="15">
      <c r="A719" s="1"/>
      <c r="B719" s="3"/>
      <c r="C719" s="3"/>
    </row>
    <row r="720" spans="1:3" ht="15">
      <c r="A720" s="1"/>
      <c r="B720" s="3"/>
      <c r="C720" s="3"/>
    </row>
    <row r="721" spans="1:3" ht="15">
      <c r="A721" s="1"/>
      <c r="B721" s="3"/>
      <c r="C721" s="3"/>
    </row>
    <row r="722" spans="1:3" ht="15">
      <c r="A722" s="1"/>
      <c r="B722" s="3"/>
      <c r="C722" s="3"/>
    </row>
    <row r="723" spans="1:3" ht="15">
      <c r="A723" s="1"/>
      <c r="B723" s="3"/>
      <c r="C723" s="3"/>
    </row>
    <row r="724" spans="1:3" ht="15">
      <c r="A724" s="1"/>
      <c r="B724" s="3"/>
      <c r="C724" s="3"/>
    </row>
    <row r="725" spans="1:3" ht="15">
      <c r="A725" s="1"/>
      <c r="B725" s="3"/>
      <c r="C725" s="3"/>
    </row>
    <row r="726" spans="1:3" ht="15">
      <c r="A726" s="1"/>
      <c r="B726" s="3"/>
      <c r="C726" s="3"/>
    </row>
    <row r="727" spans="1:3" ht="15">
      <c r="A727" s="1"/>
      <c r="B727" s="3"/>
      <c r="C727" s="3"/>
    </row>
    <row r="728" spans="1:3" ht="15">
      <c r="A728" s="1"/>
      <c r="B728" s="3"/>
      <c r="C728" s="3"/>
    </row>
    <row r="729" spans="1:3" ht="15">
      <c r="A729" s="1"/>
      <c r="B729" s="3"/>
      <c r="C729" s="3"/>
    </row>
    <row r="730" spans="1:3" ht="15">
      <c r="A730" s="1"/>
      <c r="B730" s="3"/>
      <c r="C730" s="3"/>
    </row>
    <row r="731" spans="1:3" ht="15">
      <c r="A731" s="1"/>
      <c r="B731" s="3"/>
      <c r="C731" s="3"/>
    </row>
    <row r="732" spans="1:3" ht="15">
      <c r="A732" s="1"/>
      <c r="B732" s="3"/>
      <c r="C732" s="3"/>
    </row>
    <row r="733" spans="1:3" ht="15">
      <c r="A733" s="1"/>
      <c r="B733" s="3"/>
      <c r="C733" s="3"/>
    </row>
    <row r="734" spans="1:3" ht="15">
      <c r="A734" s="1"/>
      <c r="B734" s="3"/>
      <c r="C734" s="3"/>
    </row>
    <row r="735" spans="1:3" ht="15">
      <c r="A735" s="1"/>
      <c r="B735" s="3"/>
      <c r="C735" s="3"/>
    </row>
    <row r="736" spans="1:3" ht="15">
      <c r="A736" s="1"/>
      <c r="B736" s="3"/>
      <c r="C736" s="3"/>
    </row>
    <row r="737" spans="1:3" ht="15">
      <c r="A737" s="1"/>
      <c r="B737" s="3"/>
      <c r="C737" s="3"/>
    </row>
    <row r="738" spans="1:3" ht="15">
      <c r="A738" s="1"/>
      <c r="B738" s="3"/>
      <c r="C738" s="3"/>
    </row>
    <row r="739" spans="1:3" ht="15">
      <c r="A739" s="1"/>
      <c r="B739" s="3"/>
      <c r="C739" s="3"/>
    </row>
    <row r="740" spans="1:3" ht="15">
      <c r="A740" s="1"/>
      <c r="B740" s="3"/>
      <c r="C740" s="3"/>
    </row>
    <row r="741" spans="1:3" ht="15">
      <c r="A741" s="1"/>
      <c r="B741" s="3"/>
      <c r="C741" s="3"/>
    </row>
    <row r="742" spans="1:3" ht="15">
      <c r="A742" s="1"/>
      <c r="B742" s="3"/>
      <c r="C742" s="3"/>
    </row>
    <row r="743" spans="1:3" ht="15">
      <c r="A743" s="1"/>
      <c r="B743" s="3"/>
      <c r="C743" s="3"/>
    </row>
    <row r="744" spans="1:3" ht="15">
      <c r="A744" s="1"/>
      <c r="B744" s="3"/>
      <c r="C744" s="3"/>
    </row>
    <row r="745" spans="1:3" ht="15">
      <c r="A745" s="1"/>
      <c r="B745" s="3"/>
      <c r="C745" s="3"/>
    </row>
    <row r="746" spans="1:3" ht="15">
      <c r="A746" s="1"/>
      <c r="B746" s="3"/>
      <c r="C746" s="3"/>
    </row>
    <row r="747" spans="1:3" ht="15">
      <c r="A747" s="1"/>
      <c r="B747" s="3"/>
      <c r="C747" s="3"/>
    </row>
    <row r="748" spans="1:3" ht="15">
      <c r="A748" s="1"/>
      <c r="B748" s="3"/>
      <c r="C748" s="3"/>
    </row>
    <row r="749" spans="1:3" ht="15">
      <c r="A749" s="1"/>
      <c r="B749" s="3"/>
      <c r="C749" s="3"/>
    </row>
    <row r="750" spans="1:3" ht="15">
      <c r="A750" s="1"/>
      <c r="B750" s="3"/>
      <c r="C750" s="3"/>
    </row>
    <row r="751" spans="1:3" ht="15">
      <c r="A751" s="1"/>
      <c r="B751" s="3"/>
      <c r="C751" s="3"/>
    </row>
    <row r="752" spans="1:3" ht="15">
      <c r="A752" s="1"/>
      <c r="B752" s="3"/>
      <c r="C752" s="3"/>
    </row>
    <row r="753" spans="1:3" ht="15">
      <c r="A753" s="1"/>
      <c r="B753" s="3"/>
      <c r="C753" s="3"/>
    </row>
    <row r="754" spans="1:3" ht="15">
      <c r="A754" s="1"/>
      <c r="B754" s="3"/>
      <c r="C754" s="3"/>
    </row>
    <row r="755" spans="1:3" ht="15">
      <c r="A755" s="1"/>
      <c r="B755" s="3"/>
      <c r="C755" s="3"/>
    </row>
    <row r="756" spans="1:3" ht="15">
      <c r="A756" s="1"/>
      <c r="B756" s="3"/>
      <c r="C756" s="3"/>
    </row>
    <row r="757" spans="1:3" ht="15">
      <c r="A757" s="1"/>
      <c r="B757" s="3"/>
      <c r="C757" s="3"/>
    </row>
    <row r="758" spans="1:3" ht="15">
      <c r="A758" s="1"/>
      <c r="B758" s="3"/>
      <c r="C758" s="3"/>
    </row>
    <row r="759" spans="1:3" ht="15">
      <c r="A759" s="1"/>
      <c r="B759" s="3"/>
      <c r="C759" s="3"/>
    </row>
    <row r="760" spans="1:3" ht="15">
      <c r="A760" s="1"/>
      <c r="B760" s="3"/>
      <c r="C760" s="3"/>
    </row>
    <row r="761" spans="1:3" ht="15">
      <c r="A761" s="1"/>
      <c r="B761" s="3"/>
      <c r="C761" s="3"/>
    </row>
    <row r="762" spans="1:3" ht="15">
      <c r="A762" s="1"/>
      <c r="B762" s="3"/>
      <c r="C762" s="3"/>
    </row>
    <row r="763" spans="1:3" ht="15">
      <c r="A763" s="1"/>
      <c r="B763" s="3"/>
      <c r="C763" s="3"/>
    </row>
    <row r="764" spans="1:3" ht="15">
      <c r="A764" s="1"/>
      <c r="B764" s="3"/>
      <c r="C764" s="3"/>
    </row>
    <row r="765" spans="1:3" ht="15">
      <c r="A765" s="1"/>
      <c r="B765" s="3"/>
      <c r="C765" s="3"/>
    </row>
    <row r="766" spans="1:3" ht="15">
      <c r="A766" s="1"/>
      <c r="B766" s="3"/>
      <c r="C766" s="3"/>
    </row>
    <row r="767" spans="1:3" ht="15">
      <c r="A767" s="1"/>
      <c r="B767" s="3"/>
      <c r="C767" s="3"/>
    </row>
    <row r="768" spans="1:3" ht="15">
      <c r="A768" s="1"/>
      <c r="B768" s="3"/>
      <c r="C768" s="3"/>
    </row>
    <row r="769" spans="1:3" ht="15">
      <c r="A769" s="1"/>
      <c r="B769" s="3"/>
      <c r="C769" s="3"/>
    </row>
    <row r="770" spans="1:3" ht="15">
      <c r="A770" s="1"/>
      <c r="B770" s="3"/>
      <c r="C770" s="3"/>
    </row>
    <row r="771" spans="1:3" ht="15">
      <c r="A771" s="1"/>
      <c r="B771" s="3"/>
      <c r="C771" s="3"/>
    </row>
    <row r="772" spans="1:3" ht="15">
      <c r="A772" s="1"/>
      <c r="B772" s="3"/>
      <c r="C772" s="3"/>
    </row>
    <row r="773" spans="1:3" ht="15">
      <c r="A773" s="1"/>
      <c r="B773" s="3"/>
      <c r="C773" s="3"/>
    </row>
    <row r="774" spans="1:3" ht="15">
      <c r="A774" s="1"/>
      <c r="B774" s="3"/>
      <c r="C774" s="3"/>
    </row>
    <row r="775" spans="1:3" ht="15">
      <c r="A775" s="1"/>
      <c r="B775" s="3"/>
      <c r="C775" s="3"/>
    </row>
    <row r="776" spans="1:3" ht="15">
      <c r="A776" s="1"/>
      <c r="B776" s="3"/>
      <c r="C776" s="3"/>
    </row>
    <row r="777" spans="1:3" ht="15">
      <c r="A777" s="1"/>
      <c r="B777" s="3"/>
      <c r="C777" s="3"/>
    </row>
    <row r="778" spans="1:3" ht="15">
      <c r="A778" s="1"/>
      <c r="B778" s="3"/>
      <c r="C778" s="3"/>
    </row>
    <row r="779" spans="1:3" ht="15">
      <c r="A779" s="1"/>
      <c r="B779" s="3"/>
      <c r="C779" s="3"/>
    </row>
    <row r="780" spans="1:3" ht="15">
      <c r="A780" s="1"/>
      <c r="B780" s="3"/>
      <c r="C780" s="3"/>
    </row>
    <row r="781" spans="1:3" ht="15">
      <c r="A781" s="1"/>
      <c r="B781" s="3"/>
      <c r="C781" s="3"/>
    </row>
    <row r="782" spans="1:3" ht="15">
      <c r="A782" s="1"/>
      <c r="B782" s="3"/>
      <c r="C782" s="3"/>
    </row>
    <row r="783" spans="1:3" ht="15">
      <c r="A783" s="1"/>
      <c r="B783" s="3"/>
      <c r="C783" s="3"/>
    </row>
    <row r="784" spans="1:3" ht="15">
      <c r="A784" s="1"/>
      <c r="B784" s="3"/>
      <c r="C784" s="3"/>
    </row>
    <row r="785" spans="1:3" ht="15">
      <c r="A785" s="1"/>
      <c r="B785" s="3"/>
      <c r="C785" s="3"/>
    </row>
    <row r="786" spans="1:3" ht="15">
      <c r="A786" s="1"/>
      <c r="B786" s="3"/>
      <c r="C786" s="3"/>
    </row>
    <row r="787" spans="1:3" ht="15">
      <c r="A787" s="1"/>
      <c r="B787" s="3"/>
      <c r="C787" s="3"/>
    </row>
    <row r="788" spans="1:3" ht="15">
      <c r="A788" s="1"/>
      <c r="B788" s="3"/>
      <c r="C788" s="3"/>
    </row>
    <row r="789" spans="1:3" ht="15">
      <c r="A789" s="1"/>
      <c r="B789" s="3"/>
      <c r="C789" s="3"/>
    </row>
    <row r="790" spans="1:3" ht="15">
      <c r="A790" s="1"/>
      <c r="B790" s="3"/>
      <c r="C790" s="3"/>
    </row>
    <row r="791" spans="1:3" ht="15">
      <c r="A791" s="1"/>
      <c r="B791" s="3"/>
      <c r="C791" s="3"/>
    </row>
    <row r="792" spans="1:3" ht="15">
      <c r="A792" s="1"/>
      <c r="B792" s="3"/>
      <c r="C792" s="3"/>
    </row>
    <row r="793" spans="1:3" ht="15">
      <c r="A793" s="1"/>
      <c r="B793" s="3"/>
      <c r="C793" s="3"/>
    </row>
    <row r="794" spans="1:3" ht="15">
      <c r="A794" s="1"/>
      <c r="B794" s="3"/>
      <c r="C794" s="3"/>
    </row>
    <row r="795" spans="1:3" ht="15">
      <c r="A795" s="1"/>
      <c r="B795" s="3"/>
      <c r="C795" s="3"/>
    </row>
    <row r="796" spans="1:3" ht="15">
      <c r="A796" s="1"/>
      <c r="B796" s="3"/>
      <c r="C796" s="3"/>
    </row>
    <row r="797" spans="1:3" ht="15">
      <c r="A797" s="1"/>
      <c r="B797" s="3"/>
      <c r="C797" s="3"/>
    </row>
    <row r="798" spans="1:3" ht="15">
      <c r="A798" s="1"/>
      <c r="B798" s="3"/>
      <c r="C798" s="3"/>
    </row>
    <row r="799" spans="1:3" ht="15">
      <c r="A799" s="1"/>
      <c r="B799" s="3"/>
      <c r="C799" s="3"/>
    </row>
    <row r="800" spans="1:3" ht="15">
      <c r="A800" s="1"/>
      <c r="B800" s="3"/>
      <c r="C800" s="3"/>
    </row>
    <row r="801" spans="1:3" ht="15">
      <c r="A801" s="1"/>
      <c r="B801" s="3"/>
      <c r="C801" s="3"/>
    </row>
    <row r="802" spans="2:3" ht="14.25">
      <c r="B802" s="19"/>
      <c r="C802" s="19"/>
    </row>
    <row r="803" spans="2:3" ht="14.25">
      <c r="B803" s="19"/>
      <c r="C803" s="19"/>
    </row>
    <row r="804" spans="2:3" ht="14.25">
      <c r="B804" s="19"/>
      <c r="C804" s="19"/>
    </row>
    <row r="805" spans="2:3" ht="14.25">
      <c r="B805" s="19"/>
      <c r="C805" s="19"/>
    </row>
    <row r="806" spans="2:3" ht="14.25">
      <c r="B806" s="19"/>
      <c r="C806" s="19"/>
    </row>
    <row r="807" spans="2:3" ht="14.25">
      <c r="B807" s="19"/>
      <c r="C807" s="19"/>
    </row>
    <row r="808" spans="2:3" ht="14.25">
      <c r="B808" s="19"/>
      <c r="C808" s="19"/>
    </row>
    <row r="809" spans="2:3" ht="14.25">
      <c r="B809" s="19"/>
      <c r="C809" s="19"/>
    </row>
    <row r="810" spans="2:3" ht="14.25">
      <c r="B810" s="19"/>
      <c r="C810" s="19"/>
    </row>
    <row r="811" spans="2:3" ht="14.25">
      <c r="B811" s="19"/>
      <c r="C811" s="19"/>
    </row>
    <row r="812" spans="2:3" ht="14.25">
      <c r="B812" s="19"/>
      <c r="C812" s="19"/>
    </row>
    <row r="813" spans="2:3" ht="14.25">
      <c r="B813" s="19"/>
      <c r="C813" s="19"/>
    </row>
    <row r="814" spans="2:3" ht="14.25">
      <c r="B814" s="19"/>
      <c r="C814" s="19"/>
    </row>
    <row r="815" spans="2:3" ht="14.25">
      <c r="B815" s="19"/>
      <c r="C815" s="19"/>
    </row>
    <row r="816" spans="2:3" ht="14.25">
      <c r="B816" s="19"/>
      <c r="C816" s="19"/>
    </row>
    <row r="817" spans="2:3" ht="14.25">
      <c r="B817" s="19"/>
      <c r="C817" s="19"/>
    </row>
    <row r="818" spans="2:3" ht="14.25">
      <c r="B818" s="19"/>
      <c r="C818" s="19"/>
    </row>
    <row r="819" spans="2:3" ht="14.25">
      <c r="B819" s="19"/>
      <c r="C819" s="19"/>
    </row>
    <row r="820" spans="2:3" ht="14.25">
      <c r="B820" s="19"/>
      <c r="C820" s="19"/>
    </row>
    <row r="821" spans="2:3" ht="14.25">
      <c r="B821" s="19"/>
      <c r="C821" s="19"/>
    </row>
    <row r="822" spans="2:3" ht="14.25">
      <c r="B822" s="19"/>
      <c r="C822" s="19"/>
    </row>
    <row r="823" spans="2:3" ht="14.25">
      <c r="B823" s="19"/>
      <c r="C823" s="19"/>
    </row>
    <row r="824" spans="2:3" ht="14.25">
      <c r="B824" s="19"/>
      <c r="C824" s="19"/>
    </row>
    <row r="825" spans="2:3" ht="14.25">
      <c r="B825" s="19"/>
      <c r="C825" s="19"/>
    </row>
    <row r="826" spans="2:3" ht="14.25">
      <c r="B826" s="19"/>
      <c r="C826" s="19"/>
    </row>
    <row r="827" spans="2:3" ht="14.25">
      <c r="B827" s="19"/>
      <c r="C827" s="19"/>
    </row>
    <row r="828" spans="2:3" ht="14.25">
      <c r="B828" s="19"/>
      <c r="C828" s="19"/>
    </row>
    <row r="829" spans="2:3" ht="14.25">
      <c r="B829" s="19"/>
      <c r="C829" s="19"/>
    </row>
    <row r="830" spans="2:3" ht="14.25">
      <c r="B830" s="19"/>
      <c r="C830" s="19"/>
    </row>
    <row r="831" spans="2:3" ht="14.25">
      <c r="B831" s="19"/>
      <c r="C831" s="19"/>
    </row>
    <row r="832" spans="2:3" ht="14.25">
      <c r="B832" s="19"/>
      <c r="C832" s="19"/>
    </row>
    <row r="833" spans="2:3" ht="14.25">
      <c r="B833" s="19"/>
      <c r="C833" s="19"/>
    </row>
    <row r="834" spans="2:3" ht="14.25">
      <c r="B834" s="19"/>
      <c r="C834" s="19"/>
    </row>
    <row r="835" spans="2:3" ht="14.25">
      <c r="B835" s="19"/>
      <c r="C835" s="19"/>
    </row>
    <row r="836" spans="2:3" ht="14.25">
      <c r="B836" s="19"/>
      <c r="C836" s="19"/>
    </row>
    <row r="837" spans="2:3" ht="14.25">
      <c r="B837" s="19"/>
      <c r="C837" s="19"/>
    </row>
    <row r="838" spans="2:3" ht="14.25">
      <c r="B838" s="19"/>
      <c r="C838" s="19"/>
    </row>
    <row r="839" spans="2:3" ht="14.25">
      <c r="B839" s="19"/>
      <c r="C839" s="19"/>
    </row>
    <row r="840" spans="2:3" ht="14.25">
      <c r="B840" s="19"/>
      <c r="C840" s="19"/>
    </row>
    <row r="841" spans="2:3" ht="14.25">
      <c r="B841" s="19"/>
      <c r="C841" s="19"/>
    </row>
    <row r="842" spans="2:3" ht="14.25">
      <c r="B842" s="19"/>
      <c r="C842" s="19"/>
    </row>
    <row r="843" spans="2:3" ht="14.25">
      <c r="B843" s="19"/>
      <c r="C843" s="19"/>
    </row>
    <row r="844" spans="2:3" ht="14.25">
      <c r="B844" s="19"/>
      <c r="C844" s="19"/>
    </row>
    <row r="845" spans="2:3" ht="14.25">
      <c r="B845" s="19"/>
      <c r="C845" s="19"/>
    </row>
    <row r="846" spans="2:3" ht="14.25">
      <c r="B846" s="19"/>
      <c r="C846" s="19"/>
    </row>
    <row r="847" spans="2:3" ht="14.25">
      <c r="B847" s="19"/>
      <c r="C847" s="19"/>
    </row>
    <row r="848" spans="2:3" ht="14.25">
      <c r="B848" s="19"/>
      <c r="C848" s="19"/>
    </row>
    <row r="849" spans="2:3" ht="14.25">
      <c r="B849" s="19"/>
      <c r="C849" s="19"/>
    </row>
    <row r="850" spans="2:3" ht="14.25">
      <c r="B850" s="19"/>
      <c r="C850" s="19"/>
    </row>
    <row r="851" spans="2:3" ht="14.25">
      <c r="B851" s="19"/>
      <c r="C851" s="19"/>
    </row>
    <row r="852" spans="2:3" ht="14.25">
      <c r="B852" s="19"/>
      <c r="C852" s="19"/>
    </row>
    <row r="853" spans="2:3" ht="14.25">
      <c r="B853" s="19"/>
      <c r="C853" s="19"/>
    </row>
    <row r="854" spans="2:3" ht="14.25">
      <c r="B854" s="19"/>
      <c r="C854" s="19"/>
    </row>
    <row r="855" spans="2:3" ht="14.25">
      <c r="B855" s="19"/>
      <c r="C855" s="19"/>
    </row>
    <row r="856" spans="2:3" ht="14.25">
      <c r="B856" s="19"/>
      <c r="C856" s="19"/>
    </row>
    <row r="857" spans="2:3" ht="14.25">
      <c r="B857" s="19"/>
      <c r="C857" s="19"/>
    </row>
    <row r="858" spans="2:3" ht="14.25">
      <c r="B858" s="19"/>
      <c r="C858" s="19"/>
    </row>
    <row r="859" spans="2:3" ht="14.25">
      <c r="B859" s="19"/>
      <c r="C859" s="19"/>
    </row>
    <row r="860" spans="2:3" ht="14.25">
      <c r="B860" s="19"/>
      <c r="C860" s="19"/>
    </row>
    <row r="861" spans="2:3" ht="14.25">
      <c r="B861" s="19"/>
      <c r="C861" s="19"/>
    </row>
    <row r="862" spans="2:3" ht="14.25">
      <c r="B862" s="19"/>
      <c r="C862" s="19"/>
    </row>
    <row r="863" spans="2:3" ht="14.25">
      <c r="B863" s="19"/>
      <c r="C863" s="19"/>
    </row>
    <row r="864" spans="2:3" ht="14.25">
      <c r="B864" s="19"/>
      <c r="C864" s="19"/>
    </row>
    <row r="865" spans="2:3" ht="14.25">
      <c r="B865" s="19"/>
      <c r="C865" s="19"/>
    </row>
    <row r="866" spans="2:3" ht="14.25">
      <c r="B866" s="19"/>
      <c r="C866" s="19"/>
    </row>
    <row r="867" spans="2:3" ht="14.25">
      <c r="B867" s="19"/>
      <c r="C867" s="19"/>
    </row>
    <row r="868" spans="2:3" ht="14.25">
      <c r="B868" s="19"/>
      <c r="C868" s="19"/>
    </row>
    <row r="869" spans="2:3" ht="14.25">
      <c r="B869" s="19"/>
      <c r="C869" s="19"/>
    </row>
    <row r="870" spans="2:3" ht="14.25">
      <c r="B870" s="19"/>
      <c r="C870" s="19"/>
    </row>
    <row r="871" spans="2:3" ht="14.25">
      <c r="B871" s="19"/>
      <c r="C871" s="19"/>
    </row>
    <row r="872" spans="2:3" ht="14.25">
      <c r="B872" s="19"/>
      <c r="C872" s="19"/>
    </row>
    <row r="873" spans="2:3" ht="14.25">
      <c r="B873" s="19"/>
      <c r="C873" s="19"/>
    </row>
    <row r="874" spans="2:3" ht="14.25">
      <c r="B874" s="19"/>
      <c r="C874" s="19"/>
    </row>
    <row r="875" spans="2:3" ht="14.25">
      <c r="B875" s="19"/>
      <c r="C875" s="19"/>
    </row>
    <row r="876" spans="2:3" ht="14.25">
      <c r="B876" s="19"/>
      <c r="C876" s="19"/>
    </row>
    <row r="877" spans="2:3" ht="14.25">
      <c r="B877" s="19"/>
      <c r="C877" s="19"/>
    </row>
    <row r="878" spans="2:3" ht="14.25">
      <c r="B878" s="19"/>
      <c r="C878" s="19"/>
    </row>
    <row r="879" spans="2:3" ht="14.25">
      <c r="B879" s="19"/>
      <c r="C879" s="19"/>
    </row>
    <row r="880" spans="2:3" ht="14.25">
      <c r="B880" s="19"/>
      <c r="C880" s="19"/>
    </row>
    <row r="881" spans="2:3" ht="14.25">
      <c r="B881" s="19"/>
      <c r="C881" s="19"/>
    </row>
    <row r="882" spans="2:3" ht="14.25">
      <c r="B882" s="19"/>
      <c r="C882" s="19"/>
    </row>
    <row r="883" spans="2:3" ht="14.25">
      <c r="B883" s="19"/>
      <c r="C883" s="19"/>
    </row>
    <row r="884" spans="2:3" ht="14.25">
      <c r="B884" s="19"/>
      <c r="C884" s="19"/>
    </row>
    <row r="885" spans="2:3" ht="14.25">
      <c r="B885" s="19"/>
      <c r="C885" s="19"/>
    </row>
    <row r="886" spans="2:3" ht="14.25">
      <c r="B886" s="19"/>
      <c r="C886" s="19"/>
    </row>
    <row r="887" spans="2:3" ht="14.25">
      <c r="B887" s="19"/>
      <c r="C887" s="19"/>
    </row>
    <row r="888" spans="2:3" ht="14.25">
      <c r="B888" s="19"/>
      <c r="C888" s="19"/>
    </row>
    <row r="889" spans="2:3" ht="14.25">
      <c r="B889" s="19"/>
      <c r="C889" s="19"/>
    </row>
    <row r="890" spans="2:3" ht="14.25">
      <c r="B890" s="19"/>
      <c r="C890" s="19"/>
    </row>
    <row r="891" spans="2:3" ht="14.25">
      <c r="B891" s="19"/>
      <c r="C891" s="19"/>
    </row>
    <row r="892" spans="2:3" ht="14.25">
      <c r="B892" s="19"/>
      <c r="C892" s="19"/>
    </row>
    <row r="893" spans="2:3" ht="14.25">
      <c r="B893" s="19"/>
      <c r="C893" s="19"/>
    </row>
    <row r="894" spans="2:3" ht="14.25">
      <c r="B894" s="19"/>
      <c r="C894" s="19"/>
    </row>
    <row r="895" spans="2:3" ht="14.25">
      <c r="B895" s="19"/>
      <c r="C895" s="19"/>
    </row>
    <row r="896" spans="2:3" ht="14.25">
      <c r="B896" s="19"/>
      <c r="C896" s="19"/>
    </row>
    <row r="897" spans="2:3" ht="14.25">
      <c r="B897" s="19"/>
      <c r="C897" s="19"/>
    </row>
    <row r="898" spans="2:3" ht="14.25">
      <c r="B898" s="19"/>
      <c r="C898" s="19"/>
    </row>
    <row r="899" spans="2:3" ht="14.25">
      <c r="B899" s="19"/>
      <c r="C899" s="19"/>
    </row>
    <row r="900" spans="2:3" ht="14.25">
      <c r="B900" s="19"/>
      <c r="C900" s="19"/>
    </row>
    <row r="901" spans="2:3" ht="14.25">
      <c r="B901" s="19"/>
      <c r="C901" s="19"/>
    </row>
    <row r="902" spans="2:3" ht="14.25">
      <c r="B902" s="19"/>
      <c r="C902" s="19"/>
    </row>
    <row r="903" spans="2:3" ht="14.25">
      <c r="B903" s="19"/>
      <c r="C903" s="19"/>
    </row>
    <row r="904" spans="2:3" ht="14.25">
      <c r="B904" s="19"/>
      <c r="C904" s="19"/>
    </row>
    <row r="905" spans="2:3" ht="14.25">
      <c r="B905" s="19"/>
      <c r="C905" s="19"/>
    </row>
    <row r="906" spans="2:3" ht="14.25">
      <c r="B906" s="19"/>
      <c r="C906" s="19"/>
    </row>
    <row r="907" spans="2:3" ht="14.25">
      <c r="B907" s="19"/>
      <c r="C907" s="19"/>
    </row>
    <row r="908" spans="2:3" ht="14.25">
      <c r="B908" s="19"/>
      <c r="C908" s="19"/>
    </row>
    <row r="909" spans="2:3" ht="14.25">
      <c r="B909" s="19"/>
      <c r="C909" s="19"/>
    </row>
    <row r="910" spans="2:3" ht="14.25">
      <c r="B910" s="19"/>
      <c r="C910" s="19"/>
    </row>
    <row r="911" spans="2:3" ht="14.25">
      <c r="B911" s="19"/>
      <c r="C911" s="19"/>
    </row>
    <row r="912" spans="2:3" ht="14.25">
      <c r="B912" s="19"/>
      <c r="C912" s="19"/>
    </row>
    <row r="913" spans="2:3" ht="14.25">
      <c r="B913" s="19"/>
      <c r="C913" s="19"/>
    </row>
    <row r="914" spans="2:3" ht="14.25">
      <c r="B914" s="19"/>
      <c r="C914" s="19"/>
    </row>
    <row r="915" spans="2:3" ht="14.25">
      <c r="B915" s="19"/>
      <c r="C915" s="19"/>
    </row>
    <row r="916" spans="2:3" ht="14.25">
      <c r="B916" s="19"/>
      <c r="C916" s="19"/>
    </row>
    <row r="917" spans="2:3" ht="14.25">
      <c r="B917" s="19"/>
      <c r="C917" s="19"/>
    </row>
    <row r="918" spans="2:3" ht="14.25">
      <c r="B918" s="19"/>
      <c r="C918" s="19"/>
    </row>
    <row r="919" spans="2:3" ht="14.25">
      <c r="B919" s="19"/>
      <c r="C919" s="19"/>
    </row>
    <row r="920" spans="2:3" ht="14.25">
      <c r="B920" s="19"/>
      <c r="C920" s="19"/>
    </row>
    <row r="921" spans="2:3" ht="14.25">
      <c r="B921" s="19"/>
      <c r="C921" s="19"/>
    </row>
    <row r="922" spans="2:3" ht="14.25">
      <c r="B922" s="19"/>
      <c r="C922" s="19"/>
    </row>
    <row r="923" spans="2:3" ht="14.25">
      <c r="B923" s="19"/>
      <c r="C923" s="19"/>
    </row>
    <row r="924" spans="2:3" ht="14.25">
      <c r="B924" s="19"/>
      <c r="C924" s="19"/>
    </row>
    <row r="925" spans="2:3" ht="14.25">
      <c r="B925" s="19"/>
      <c r="C925" s="19"/>
    </row>
    <row r="926" spans="2:3" ht="14.25">
      <c r="B926" s="19"/>
      <c r="C926" s="19"/>
    </row>
    <row r="927" spans="2:3" ht="14.25">
      <c r="B927" s="19"/>
      <c r="C927" s="19"/>
    </row>
    <row r="928" spans="2:3" ht="14.25">
      <c r="B928" s="19"/>
      <c r="C928" s="19"/>
    </row>
    <row r="929" spans="2:3" ht="14.25">
      <c r="B929" s="19"/>
      <c r="C929" s="19"/>
    </row>
    <row r="930" spans="2:3" ht="14.25">
      <c r="B930" s="19"/>
      <c r="C930" s="19"/>
    </row>
    <row r="931" spans="2:3" ht="14.25">
      <c r="B931" s="19"/>
      <c r="C931" s="19"/>
    </row>
    <row r="932" spans="2:3" ht="14.25">
      <c r="B932" s="19"/>
      <c r="C932" s="19"/>
    </row>
    <row r="933" spans="2:3" ht="14.25">
      <c r="B933" s="19"/>
      <c r="C933" s="19"/>
    </row>
    <row r="934" spans="2:3" ht="14.25">
      <c r="B934" s="19"/>
      <c r="C934" s="19"/>
    </row>
    <row r="935" spans="2:3" ht="14.25">
      <c r="B935" s="19"/>
      <c r="C935" s="19"/>
    </row>
    <row r="936" spans="2:3" ht="14.25">
      <c r="B936" s="19"/>
      <c r="C936" s="19"/>
    </row>
    <row r="937" spans="2:3" ht="14.25">
      <c r="B937" s="19"/>
      <c r="C937" s="19"/>
    </row>
    <row r="938" spans="2:3" ht="14.25">
      <c r="B938" s="19"/>
      <c r="C938" s="19"/>
    </row>
    <row r="939" spans="2:3" ht="14.25">
      <c r="B939" s="19"/>
      <c r="C939" s="19"/>
    </row>
    <row r="940" spans="2:3" ht="14.25">
      <c r="B940" s="19"/>
      <c r="C940" s="19"/>
    </row>
    <row r="941" spans="2:3" ht="14.25">
      <c r="B941" s="19"/>
      <c r="C941" s="19"/>
    </row>
    <row r="942" spans="2:3" ht="14.25">
      <c r="B942" s="19"/>
      <c r="C942" s="19"/>
    </row>
    <row r="943" spans="2:3" ht="14.25">
      <c r="B943" s="19"/>
      <c r="C943" s="19"/>
    </row>
    <row r="944" spans="2:3" ht="14.25">
      <c r="B944" s="19"/>
      <c r="C944" s="19"/>
    </row>
    <row r="945" spans="2:3" ht="14.25">
      <c r="B945" s="19"/>
      <c r="C945" s="19"/>
    </row>
    <row r="946" spans="2:3" ht="14.25">
      <c r="B946" s="19"/>
      <c r="C946" s="19"/>
    </row>
    <row r="947" spans="2:3" ht="14.25">
      <c r="B947" s="19"/>
      <c r="C947" s="19"/>
    </row>
    <row r="948" spans="2:3" ht="14.25">
      <c r="B948" s="19"/>
      <c r="C948" s="19"/>
    </row>
    <row r="949" spans="2:3" ht="14.25">
      <c r="B949" s="19"/>
      <c r="C949" s="19"/>
    </row>
    <row r="950" spans="2:3" ht="14.25">
      <c r="B950" s="19"/>
      <c r="C950" s="19"/>
    </row>
    <row r="951" spans="2:3" ht="14.25">
      <c r="B951" s="19"/>
      <c r="C951" s="19"/>
    </row>
    <row r="952" spans="2:3" ht="14.25">
      <c r="B952" s="19"/>
      <c r="C952" s="19"/>
    </row>
    <row r="953" spans="2:3" ht="14.25">
      <c r="B953" s="19"/>
      <c r="C953" s="19"/>
    </row>
    <row r="954" spans="2:3" ht="14.25">
      <c r="B954" s="19"/>
      <c r="C954" s="19"/>
    </row>
    <row r="955" spans="2:3" ht="14.25">
      <c r="B955" s="19"/>
      <c r="C955" s="19"/>
    </row>
    <row r="956" spans="2:3" ht="14.25">
      <c r="B956" s="19"/>
      <c r="C956" s="19"/>
    </row>
    <row r="957" spans="2:3" ht="14.25">
      <c r="B957" s="19"/>
      <c r="C957" s="19"/>
    </row>
    <row r="958" spans="2:3" ht="14.25">
      <c r="B958" s="19"/>
      <c r="C958" s="19"/>
    </row>
    <row r="959" spans="2:3" ht="14.25">
      <c r="B959" s="19"/>
      <c r="C959" s="19"/>
    </row>
    <row r="960" spans="2:3" ht="14.25">
      <c r="B960" s="19"/>
      <c r="C960" s="19"/>
    </row>
    <row r="961" spans="2:3" ht="14.25">
      <c r="B961" s="19"/>
      <c r="C961" s="19"/>
    </row>
    <row r="962" spans="2:3" ht="14.25">
      <c r="B962" s="19"/>
      <c r="C962" s="19"/>
    </row>
    <row r="963" spans="2:3" ht="14.25">
      <c r="B963" s="19"/>
      <c r="C963" s="19"/>
    </row>
    <row r="964" spans="2:3" ht="14.25">
      <c r="B964" s="19"/>
      <c r="C964" s="19"/>
    </row>
    <row r="965" spans="2:3" ht="14.25">
      <c r="B965" s="19"/>
      <c r="C965" s="19"/>
    </row>
    <row r="966" spans="2:3" ht="14.25">
      <c r="B966" s="19"/>
      <c r="C966" s="19"/>
    </row>
    <row r="967" spans="2:3" ht="14.25">
      <c r="B967" s="19"/>
      <c r="C967" s="19"/>
    </row>
    <row r="968" spans="2:3" ht="14.25">
      <c r="B968" s="19"/>
      <c r="C968" s="19"/>
    </row>
    <row r="969" spans="2:3" ht="14.25">
      <c r="B969" s="19"/>
      <c r="C969" s="19"/>
    </row>
    <row r="970" spans="2:3" ht="14.25">
      <c r="B970" s="19"/>
      <c r="C970" s="19"/>
    </row>
    <row r="971" spans="2:3" ht="14.25">
      <c r="B971" s="19"/>
      <c r="C971" s="19"/>
    </row>
    <row r="972" spans="2:3" ht="14.25">
      <c r="B972" s="19"/>
      <c r="C972" s="19"/>
    </row>
    <row r="973" spans="2:3" ht="14.25">
      <c r="B973" s="19"/>
      <c r="C973" s="19"/>
    </row>
    <row r="974" spans="2:3" ht="14.25">
      <c r="B974" s="19"/>
      <c r="C974" s="19"/>
    </row>
    <row r="975" spans="2:3" ht="14.25">
      <c r="B975" s="19"/>
      <c r="C975" s="19"/>
    </row>
    <row r="976" spans="2:3" ht="14.25">
      <c r="B976" s="19"/>
      <c r="C976" s="19"/>
    </row>
    <row r="977" spans="2:3" ht="14.25">
      <c r="B977" s="19"/>
      <c r="C977" s="19"/>
    </row>
    <row r="978" spans="2:3" ht="14.25">
      <c r="B978" s="19"/>
      <c r="C978" s="19"/>
    </row>
    <row r="979" spans="2:3" ht="14.25">
      <c r="B979" s="19"/>
      <c r="C979" s="19"/>
    </row>
    <row r="980" spans="2:3" ht="14.25">
      <c r="B980" s="19"/>
      <c r="C980" s="19"/>
    </row>
    <row r="981" spans="2:3" ht="14.25">
      <c r="B981" s="19"/>
      <c r="C981" s="19"/>
    </row>
    <row r="982" spans="2:3" ht="14.25">
      <c r="B982" s="19"/>
      <c r="C982" s="19"/>
    </row>
    <row r="983" spans="2:3" ht="14.25">
      <c r="B983" s="19"/>
      <c r="C983" s="19"/>
    </row>
    <row r="984" spans="2:3" ht="14.25">
      <c r="B984" s="19"/>
      <c r="C984" s="19"/>
    </row>
    <row r="985" spans="2:3" ht="14.25">
      <c r="B985" s="19"/>
      <c r="C985" s="19"/>
    </row>
    <row r="986" spans="2:3" ht="14.25">
      <c r="B986" s="19"/>
      <c r="C986" s="19"/>
    </row>
    <row r="987" spans="2:3" ht="14.25">
      <c r="B987" s="19"/>
      <c r="C987" s="19"/>
    </row>
    <row r="988" spans="2:3" ht="14.25">
      <c r="B988" s="19"/>
      <c r="C988" s="19"/>
    </row>
    <row r="989" spans="2:3" ht="14.25">
      <c r="B989" s="19"/>
      <c r="C989" s="19"/>
    </row>
    <row r="990" spans="2:3" ht="14.25">
      <c r="B990" s="19"/>
      <c r="C990" s="19"/>
    </row>
    <row r="991" spans="2:3" ht="14.25">
      <c r="B991" s="19"/>
      <c r="C991" s="19"/>
    </row>
    <row r="992" spans="2:3" ht="14.25">
      <c r="B992" s="19"/>
      <c r="C992" s="19"/>
    </row>
    <row r="993" spans="2:3" ht="14.25">
      <c r="B993" s="19"/>
      <c r="C993" s="19"/>
    </row>
    <row r="994" spans="2:3" ht="14.25">
      <c r="B994" s="19"/>
      <c r="C994" s="19"/>
    </row>
    <row r="995" spans="2:3" ht="14.25">
      <c r="B995" s="19"/>
      <c r="C995" s="19"/>
    </row>
    <row r="996" spans="2:3" ht="14.25">
      <c r="B996" s="19"/>
      <c r="C996" s="19"/>
    </row>
    <row r="997" spans="2:3" ht="14.25">
      <c r="B997" s="19"/>
      <c r="C997" s="19"/>
    </row>
    <row r="998" spans="2:3" ht="14.25">
      <c r="B998" s="19"/>
      <c r="C998" s="19"/>
    </row>
    <row r="999" spans="2:3" ht="14.25">
      <c r="B999" s="19"/>
      <c r="C999" s="19"/>
    </row>
    <row r="1000" spans="2:3" ht="14.25">
      <c r="B1000" s="19"/>
      <c r="C1000" s="19"/>
    </row>
    <row r="1001" spans="2:3" ht="14.25">
      <c r="B1001" s="19"/>
      <c r="C1001" s="19"/>
    </row>
    <row r="1002" spans="2:3" ht="14.25">
      <c r="B1002" s="19"/>
      <c r="C1002" s="19"/>
    </row>
    <row r="1003" spans="2:3" ht="14.25">
      <c r="B1003" s="19"/>
      <c r="C1003" s="19"/>
    </row>
    <row r="1004" spans="2:3" ht="14.25">
      <c r="B1004" s="19"/>
      <c r="C1004" s="19"/>
    </row>
    <row r="1005" spans="2:3" ht="14.25">
      <c r="B1005" s="19"/>
      <c r="C1005" s="19"/>
    </row>
    <row r="1006" spans="2:3" ht="14.25">
      <c r="B1006" s="19"/>
      <c r="C1006" s="19"/>
    </row>
    <row r="1007" spans="2:3" ht="14.25">
      <c r="B1007" s="19"/>
      <c r="C1007" s="19"/>
    </row>
    <row r="1008" spans="2:3" ht="14.25">
      <c r="B1008" s="19"/>
      <c r="C1008" s="19"/>
    </row>
    <row r="1009" spans="2:3" ht="14.25">
      <c r="B1009" s="19"/>
      <c r="C1009" s="19"/>
    </row>
    <row r="1010" spans="2:3" ht="14.25">
      <c r="B1010" s="19"/>
      <c r="C1010" s="19"/>
    </row>
    <row r="1011" spans="2:3" ht="14.25">
      <c r="B1011" s="19"/>
      <c r="C1011" s="19"/>
    </row>
    <row r="1012" spans="2:3" ht="14.25">
      <c r="B1012" s="19"/>
      <c r="C1012" s="19"/>
    </row>
    <row r="1013" spans="2:3" ht="14.25">
      <c r="B1013" s="19"/>
      <c r="C1013" s="19"/>
    </row>
    <row r="1014" spans="2:3" ht="14.25">
      <c r="B1014" s="19"/>
      <c r="C1014" s="19"/>
    </row>
    <row r="1015" spans="2:3" ht="14.25">
      <c r="B1015" s="19"/>
      <c r="C1015" s="19"/>
    </row>
    <row r="1016" spans="2:3" ht="14.25">
      <c r="B1016" s="19"/>
      <c r="C1016" s="19"/>
    </row>
    <row r="1017" spans="2:3" ht="14.25">
      <c r="B1017" s="19"/>
      <c r="C1017" s="19"/>
    </row>
    <row r="1018" spans="2:3" ht="14.25">
      <c r="B1018" s="19"/>
      <c r="C1018" s="19"/>
    </row>
    <row r="1019" spans="2:3" ht="14.25">
      <c r="B1019" s="19"/>
      <c r="C1019" s="19"/>
    </row>
    <row r="1020" spans="2:3" ht="14.25">
      <c r="B1020" s="19"/>
      <c r="C1020" s="19"/>
    </row>
    <row r="1021" spans="2:3" ht="14.25">
      <c r="B1021" s="19"/>
      <c r="C1021" s="19"/>
    </row>
    <row r="1022" spans="2:3" ht="14.25">
      <c r="B1022" s="19"/>
      <c r="C1022" s="19"/>
    </row>
    <row r="1023" spans="2:3" ht="14.25">
      <c r="B1023" s="19"/>
      <c r="C1023" s="19"/>
    </row>
    <row r="1024" spans="2:3" ht="14.25">
      <c r="B1024" s="19"/>
      <c r="C1024" s="19"/>
    </row>
    <row r="1025" spans="2:3" ht="14.25">
      <c r="B1025" s="19"/>
      <c r="C1025" s="19"/>
    </row>
    <row r="1026" spans="2:3" ht="14.25">
      <c r="B1026" s="19"/>
      <c r="C1026" s="19"/>
    </row>
    <row r="1027" spans="2:3" ht="14.25">
      <c r="B1027" s="19"/>
      <c r="C1027" s="19"/>
    </row>
    <row r="1028" spans="2:3" ht="14.25">
      <c r="B1028" s="19"/>
      <c r="C1028" s="19"/>
    </row>
    <row r="1029" spans="2:3" ht="14.25">
      <c r="B1029" s="19"/>
      <c r="C1029" s="19"/>
    </row>
    <row r="1030" spans="2:3" ht="14.25">
      <c r="B1030" s="19"/>
      <c r="C1030" s="19"/>
    </row>
    <row r="1031" spans="2:3" ht="14.25">
      <c r="B1031" s="19"/>
      <c r="C1031" s="19"/>
    </row>
    <row r="1032" spans="2:3" ht="14.25">
      <c r="B1032" s="19"/>
      <c r="C1032" s="19"/>
    </row>
    <row r="1033" spans="2:3" ht="14.25">
      <c r="B1033" s="19"/>
      <c r="C1033" s="19"/>
    </row>
    <row r="1034" spans="2:3" ht="14.25">
      <c r="B1034" s="19"/>
      <c r="C1034" s="19"/>
    </row>
    <row r="1035" spans="2:3" ht="14.25">
      <c r="B1035" s="19"/>
      <c r="C1035" s="19"/>
    </row>
    <row r="1036" spans="2:3" ht="14.25">
      <c r="B1036" s="19"/>
      <c r="C1036" s="19"/>
    </row>
    <row r="1037" spans="2:3" ht="14.25">
      <c r="B1037" s="19"/>
      <c r="C1037" s="19"/>
    </row>
    <row r="1038" spans="2:3" ht="14.25">
      <c r="B1038" s="19"/>
      <c r="C1038" s="19"/>
    </row>
    <row r="1039" spans="2:3" ht="14.25">
      <c r="B1039" s="19"/>
      <c r="C1039" s="19"/>
    </row>
    <row r="1040" spans="2:3" ht="14.25">
      <c r="B1040" s="19"/>
      <c r="C1040" s="19"/>
    </row>
    <row r="1041" spans="2:3" ht="14.25">
      <c r="B1041" s="19"/>
      <c r="C1041" s="19"/>
    </row>
    <row r="1042" spans="2:3" ht="14.25">
      <c r="B1042" s="19"/>
      <c r="C1042" s="19"/>
    </row>
    <row r="1043" spans="2:3" ht="14.25">
      <c r="B1043" s="19"/>
      <c r="C1043" s="19"/>
    </row>
    <row r="1044" spans="2:3" ht="14.25">
      <c r="B1044" s="19"/>
      <c r="C1044" s="19"/>
    </row>
    <row r="1045" spans="2:3" ht="14.25">
      <c r="B1045" s="19"/>
      <c r="C1045" s="19"/>
    </row>
    <row r="1046" spans="2:3" ht="14.25">
      <c r="B1046" s="19"/>
      <c r="C1046" s="19"/>
    </row>
    <row r="1047" spans="2:3" ht="14.25">
      <c r="B1047" s="19"/>
      <c r="C1047" s="19"/>
    </row>
    <row r="1048" spans="2:3" ht="14.25">
      <c r="B1048" s="19"/>
      <c r="C1048" s="19"/>
    </row>
    <row r="1049" spans="2:3" ht="14.25">
      <c r="B1049" s="19"/>
      <c r="C1049" s="19"/>
    </row>
    <row r="1050" spans="2:3" ht="14.25">
      <c r="B1050" s="19"/>
      <c r="C1050" s="19"/>
    </row>
    <row r="1051" spans="2:3" ht="14.25">
      <c r="B1051" s="19"/>
      <c r="C1051" s="19"/>
    </row>
    <row r="1052" spans="2:3" ht="14.25">
      <c r="B1052" s="19"/>
      <c r="C1052" s="19"/>
    </row>
    <row r="1053" spans="2:3" ht="14.25">
      <c r="B1053" s="19"/>
      <c r="C1053" s="19"/>
    </row>
  </sheetData>
  <mergeCells count="8">
    <mergeCell ref="A6:C6"/>
    <mergeCell ref="A7:C7"/>
    <mergeCell ref="A12:C12"/>
    <mergeCell ref="A13:C13"/>
    <mergeCell ref="A11:C11"/>
    <mergeCell ref="A8:C8"/>
    <mergeCell ref="A9:C9"/>
    <mergeCell ref="A10:C10"/>
  </mergeCells>
  <printOptions/>
  <pageMargins left="1.25" right="0.75" top="0.25" bottom="0.5" header="0.5" footer="0.5"/>
  <pageSetup horizontalDpi="300" verticalDpi="300" orientation="portrait" paperSize="9" r:id="rId3"/>
  <legacyDrawing r:id="rId2"/>
  <oleObjects>
    <oleObject progId="Paint.Picture" shapeId="77905" r:id="rId1"/>
  </oleObjects>
</worksheet>
</file>

<file path=xl/worksheets/sheet3.xml><?xml version="1.0" encoding="utf-8"?>
<worksheet xmlns="http://schemas.openxmlformats.org/spreadsheetml/2006/main" xmlns:r="http://schemas.openxmlformats.org/officeDocument/2006/relationships">
  <sheetPr>
    <pageSetUpPr fitToPage="1"/>
  </sheetPr>
  <dimension ref="A1:J152"/>
  <sheetViews>
    <sheetView workbookViewId="0" topLeftCell="A91">
      <selection activeCell="K116" sqref="K116"/>
    </sheetView>
  </sheetViews>
  <sheetFormatPr defaultColWidth="9.140625" defaultRowHeight="12.75"/>
  <cols>
    <col min="1" max="1" width="5.28125" style="118" customWidth="1"/>
    <col min="2" max="2" width="13.57421875" style="10" customWidth="1"/>
    <col min="3" max="5" width="10.00390625" style="10" customWidth="1"/>
    <col min="6" max="6" width="11.00390625" style="10" customWidth="1"/>
    <col min="7" max="7" width="11.140625" style="10" customWidth="1"/>
    <col min="8" max="8" width="12.8515625" style="10" customWidth="1"/>
    <col min="9" max="9" width="13.00390625" style="10" customWidth="1"/>
    <col min="10" max="10" width="10.57421875" style="10" customWidth="1"/>
    <col min="11" max="16384" width="9.140625" style="10" customWidth="1"/>
  </cols>
  <sheetData>
    <row r="1" spans="1:10" ht="12.75">
      <c r="A1" s="117" t="s">
        <v>56</v>
      </c>
      <c r="J1" s="84"/>
    </row>
    <row r="2" spans="1:10" ht="12.75">
      <c r="A2" s="117"/>
      <c r="J2" s="85"/>
    </row>
    <row r="3" spans="1:2" ht="12.75">
      <c r="A3" s="93" t="s">
        <v>55</v>
      </c>
      <c r="B3" s="7" t="s">
        <v>83</v>
      </c>
    </row>
    <row r="4" spans="2:10" ht="12.75">
      <c r="B4" s="155" t="s">
        <v>165</v>
      </c>
      <c r="C4" s="155"/>
      <c r="D4" s="155"/>
      <c r="E4" s="155"/>
      <c r="F4" s="155"/>
      <c r="G4" s="155"/>
      <c r="H4" s="155"/>
      <c r="I4" s="155"/>
      <c r="J4" s="155"/>
    </row>
    <row r="5" spans="1:10" ht="12.75">
      <c r="A5" s="119"/>
      <c r="B5" s="168"/>
      <c r="C5" s="168"/>
      <c r="D5" s="168"/>
      <c r="E5" s="168"/>
      <c r="F5" s="168"/>
      <c r="G5" s="168"/>
      <c r="H5" s="168"/>
      <c r="I5" s="168"/>
      <c r="J5" s="168"/>
    </row>
    <row r="6" spans="1:10" ht="13.5" hidden="1">
      <c r="A6" s="119"/>
      <c r="B6" s="105" t="s">
        <v>144</v>
      </c>
      <c r="C6" s="69"/>
      <c r="D6" s="69"/>
      <c r="E6" s="69"/>
      <c r="F6" s="64"/>
      <c r="G6" s="64"/>
      <c r="H6" s="64"/>
      <c r="I6" s="64"/>
      <c r="J6" s="64"/>
    </row>
    <row r="7" spans="1:10" ht="12.75" customHeight="1" hidden="1">
      <c r="A7" s="119"/>
      <c r="B7" s="155" t="s">
        <v>143</v>
      </c>
      <c r="C7" s="155"/>
      <c r="D7" s="155"/>
      <c r="E7" s="155"/>
      <c r="F7" s="155"/>
      <c r="G7" s="155"/>
      <c r="H7" s="155"/>
      <c r="I7" s="155"/>
      <c r="J7" s="155"/>
    </row>
    <row r="8" spans="1:10" ht="12.75" hidden="1">
      <c r="A8" s="119"/>
      <c r="B8" s="155"/>
      <c r="C8" s="155"/>
      <c r="D8" s="155"/>
      <c r="E8" s="155"/>
      <c r="F8" s="155"/>
      <c r="G8" s="155"/>
      <c r="H8" s="155"/>
      <c r="I8" s="155"/>
      <c r="J8" s="155"/>
    </row>
    <row r="9" spans="1:10" ht="12.75" hidden="1">
      <c r="A9" s="119"/>
      <c r="B9" s="155"/>
      <c r="C9" s="155"/>
      <c r="D9" s="155"/>
      <c r="E9" s="155"/>
      <c r="F9" s="155"/>
      <c r="G9" s="155"/>
      <c r="H9" s="155"/>
      <c r="I9" s="155"/>
      <c r="J9" s="155"/>
    </row>
    <row r="10" spans="1:10" ht="12.75" hidden="1">
      <c r="A10" s="119"/>
      <c r="B10" s="155"/>
      <c r="C10" s="155"/>
      <c r="D10" s="155"/>
      <c r="E10" s="155"/>
      <c r="F10" s="155"/>
      <c r="G10" s="155"/>
      <c r="H10" s="155"/>
      <c r="I10" s="155"/>
      <c r="J10" s="155"/>
    </row>
    <row r="11" spans="1:10" ht="12.75" hidden="1">
      <c r="A11" s="119"/>
      <c r="B11" s="64"/>
      <c r="C11" s="64"/>
      <c r="D11" s="64"/>
      <c r="E11" s="64"/>
      <c r="F11" s="64"/>
      <c r="G11" s="64"/>
      <c r="H11" s="64"/>
      <c r="I11" s="64"/>
      <c r="J11" s="64"/>
    </row>
    <row r="12" spans="1:10" ht="12.75" customHeight="1" hidden="1">
      <c r="A12" s="119"/>
      <c r="B12" s="155" t="s">
        <v>149</v>
      </c>
      <c r="C12" s="155"/>
      <c r="D12" s="155"/>
      <c r="E12" s="155"/>
      <c r="F12" s="155"/>
      <c r="G12" s="155"/>
      <c r="H12" s="155"/>
      <c r="I12" s="155"/>
      <c r="J12" s="155"/>
    </row>
    <row r="13" spans="1:10" ht="12.75" hidden="1">
      <c r="A13" s="119"/>
      <c r="B13" s="155"/>
      <c r="C13" s="155"/>
      <c r="D13" s="155"/>
      <c r="E13" s="155"/>
      <c r="F13" s="155"/>
      <c r="G13" s="155"/>
      <c r="H13" s="155"/>
      <c r="I13" s="155"/>
      <c r="J13" s="155"/>
    </row>
    <row r="14" spans="1:10" ht="12.75" hidden="1">
      <c r="A14" s="119"/>
      <c r="B14" s="155"/>
      <c r="C14" s="155"/>
      <c r="D14" s="155"/>
      <c r="E14" s="155"/>
      <c r="F14" s="155"/>
      <c r="G14" s="155"/>
      <c r="H14" s="155"/>
      <c r="I14" s="155"/>
      <c r="J14" s="155"/>
    </row>
    <row r="15" spans="1:10" ht="12.75" customHeight="1" hidden="1">
      <c r="A15" s="119"/>
      <c r="B15" s="155" t="s">
        <v>150</v>
      </c>
      <c r="C15" s="155"/>
      <c r="D15" s="155"/>
      <c r="E15" s="155"/>
      <c r="F15" s="155"/>
      <c r="G15" s="155"/>
      <c r="H15" s="155"/>
      <c r="I15" s="155"/>
      <c r="J15" s="155"/>
    </row>
    <row r="16" spans="1:10" ht="12.75" hidden="1">
      <c r="A16" s="119"/>
      <c r="B16" s="155"/>
      <c r="C16" s="155"/>
      <c r="D16" s="155"/>
      <c r="E16" s="155"/>
      <c r="F16" s="155"/>
      <c r="G16" s="155"/>
      <c r="H16" s="155"/>
      <c r="I16" s="155"/>
      <c r="J16" s="155"/>
    </row>
    <row r="17" spans="1:10" ht="12.75">
      <c r="A17" s="119"/>
      <c r="B17" s="64"/>
      <c r="C17" s="64"/>
      <c r="D17" s="64"/>
      <c r="E17" s="64"/>
      <c r="F17" s="64"/>
      <c r="G17" s="64"/>
      <c r="H17" s="64"/>
      <c r="I17" s="64"/>
      <c r="J17" s="64"/>
    </row>
    <row r="18" spans="1:10" ht="12.75">
      <c r="A18" s="94" t="s">
        <v>57</v>
      </c>
      <c r="B18" s="95" t="s">
        <v>84</v>
      </c>
      <c r="C18" s="24"/>
      <c r="D18" s="24"/>
      <c r="E18" s="24"/>
      <c r="F18" s="24"/>
      <c r="G18" s="24"/>
      <c r="H18" s="24"/>
      <c r="I18" s="24"/>
      <c r="J18" s="24"/>
    </row>
    <row r="19" spans="2:10" ht="12.75">
      <c r="B19" s="155" t="s">
        <v>169</v>
      </c>
      <c r="C19" s="155"/>
      <c r="D19" s="155"/>
      <c r="E19" s="155"/>
      <c r="F19" s="155"/>
      <c r="G19" s="155"/>
      <c r="H19" s="155"/>
      <c r="I19" s="155"/>
      <c r="J19" s="155"/>
    </row>
    <row r="20" spans="2:10" ht="12.75" customHeight="1">
      <c r="B20" s="64"/>
      <c r="C20" s="64"/>
      <c r="D20" s="64"/>
      <c r="E20" s="64"/>
      <c r="F20" s="64"/>
      <c r="G20" s="64"/>
      <c r="H20" s="64"/>
      <c r="I20" s="64"/>
      <c r="J20" s="64"/>
    </row>
    <row r="21" spans="1:10" ht="12.75" customHeight="1">
      <c r="A21" s="93" t="s">
        <v>58</v>
      </c>
      <c r="B21" s="95" t="s">
        <v>85</v>
      </c>
      <c r="C21" s="24"/>
      <c r="D21" s="24"/>
      <c r="E21" s="24"/>
      <c r="F21" s="24"/>
      <c r="G21" s="24"/>
      <c r="H21" s="24"/>
      <c r="I21" s="24"/>
      <c r="J21" s="24"/>
    </row>
    <row r="22" spans="2:10" ht="12.75" customHeight="1">
      <c r="B22" s="155" t="s">
        <v>170</v>
      </c>
      <c r="C22" s="155"/>
      <c r="D22" s="155"/>
      <c r="E22" s="155"/>
      <c r="F22" s="155"/>
      <c r="G22" s="155"/>
      <c r="H22" s="155"/>
      <c r="I22" s="155"/>
      <c r="J22" s="155"/>
    </row>
    <row r="23" spans="1:10" ht="12.75">
      <c r="A23" s="119"/>
      <c r="B23" s="24"/>
      <c r="C23" s="24"/>
      <c r="D23" s="24"/>
      <c r="E23" s="24"/>
      <c r="F23" s="24"/>
      <c r="G23" s="24"/>
      <c r="H23" s="24"/>
      <c r="I23" s="24"/>
      <c r="J23" s="24"/>
    </row>
    <row r="24" spans="1:10" ht="12.75">
      <c r="A24" s="93" t="s">
        <v>59</v>
      </c>
      <c r="B24" s="31" t="s">
        <v>28</v>
      </c>
      <c r="C24" s="24"/>
      <c r="D24" s="24"/>
      <c r="E24" s="24"/>
      <c r="F24" s="24"/>
      <c r="G24" s="24"/>
      <c r="H24" s="24"/>
      <c r="I24" s="24"/>
      <c r="J24" s="24"/>
    </row>
    <row r="25" spans="2:10" ht="12.75" customHeight="1">
      <c r="B25" s="155" t="s">
        <v>181</v>
      </c>
      <c r="C25" s="155"/>
      <c r="D25" s="155"/>
      <c r="E25" s="155"/>
      <c r="F25" s="155"/>
      <c r="G25" s="155"/>
      <c r="H25" s="155"/>
      <c r="I25" s="155"/>
      <c r="J25" s="155"/>
    </row>
    <row r="26" spans="1:9" ht="12.75">
      <c r="A26" s="119"/>
      <c r="B26" s="64"/>
      <c r="C26" s="64"/>
      <c r="D26" s="64"/>
      <c r="E26" s="64"/>
      <c r="F26" s="96" t="s">
        <v>104</v>
      </c>
      <c r="G26" s="96"/>
      <c r="H26" s="169" t="s">
        <v>4</v>
      </c>
      <c r="I26" s="170"/>
    </row>
    <row r="27" spans="1:9" ht="12.75">
      <c r="A27" s="119"/>
      <c r="B27" s="64"/>
      <c r="C27" s="64"/>
      <c r="D27" s="64"/>
      <c r="E27" s="64"/>
      <c r="F27" s="97" t="s">
        <v>6</v>
      </c>
      <c r="G27" s="97" t="s">
        <v>105</v>
      </c>
      <c r="H27" s="97" t="s">
        <v>1</v>
      </c>
      <c r="I27" s="97" t="s">
        <v>2</v>
      </c>
    </row>
    <row r="28" spans="1:9" ht="12.75">
      <c r="A28" s="119"/>
      <c r="B28" s="64"/>
      <c r="C28" s="64"/>
      <c r="D28" s="64"/>
      <c r="E28" s="64"/>
      <c r="F28" s="97" t="s">
        <v>5</v>
      </c>
      <c r="G28" s="97" t="s">
        <v>5</v>
      </c>
      <c r="H28" s="97" t="s">
        <v>5</v>
      </c>
      <c r="I28" s="97" t="s">
        <v>8</v>
      </c>
    </row>
    <row r="29" spans="1:9" ht="12.75">
      <c r="A29" s="119"/>
      <c r="B29" s="64"/>
      <c r="C29" s="64"/>
      <c r="D29" s="64"/>
      <c r="E29" s="64"/>
      <c r="F29" s="97" t="s">
        <v>171</v>
      </c>
      <c r="G29" s="97" t="str">
        <f>+F29</f>
        <v>4th Quarter</v>
      </c>
      <c r="H29" s="97" t="s">
        <v>7</v>
      </c>
      <c r="I29" s="97" t="s">
        <v>9</v>
      </c>
    </row>
    <row r="30" spans="1:9" ht="12.75">
      <c r="A30" s="119"/>
      <c r="B30" s="64"/>
      <c r="C30" s="64"/>
      <c r="D30" s="64"/>
      <c r="E30" s="64"/>
      <c r="F30" s="113">
        <v>37256</v>
      </c>
      <c r="G30" s="113">
        <v>36891</v>
      </c>
      <c r="H30" s="113">
        <f>+F30</f>
        <v>37256</v>
      </c>
      <c r="I30" s="113">
        <f>+G30</f>
        <v>36891</v>
      </c>
    </row>
    <row r="31" spans="1:9" ht="12.75">
      <c r="A31" s="119"/>
      <c r="B31" s="64"/>
      <c r="C31" s="64"/>
      <c r="D31" s="64"/>
      <c r="E31" s="64"/>
      <c r="F31" s="97" t="s">
        <v>3</v>
      </c>
      <c r="G31" s="97" t="s">
        <v>3</v>
      </c>
      <c r="H31" s="97" t="s">
        <v>3</v>
      </c>
      <c r="I31" s="97" t="s">
        <v>3</v>
      </c>
    </row>
    <row r="32" spans="1:10" ht="12.75">
      <c r="A32" s="119"/>
      <c r="B32" s="98" t="s">
        <v>26</v>
      </c>
      <c r="C32" s="99"/>
      <c r="D32" s="99"/>
      <c r="E32" s="99"/>
      <c r="F32" s="100"/>
      <c r="G32" s="99"/>
      <c r="H32" s="101"/>
      <c r="I32" s="101"/>
      <c r="J32" s="64"/>
    </row>
    <row r="33" spans="1:9" ht="12.75">
      <c r="A33" s="119"/>
      <c r="B33" s="98" t="s">
        <v>17</v>
      </c>
      <c r="C33" s="81"/>
      <c r="D33" s="81"/>
      <c r="E33" s="81"/>
      <c r="F33" s="99">
        <f>+PL!C43</f>
        <v>6478.553999999996</v>
      </c>
      <c r="G33" s="99">
        <f>+PL!E43</f>
        <v>6813</v>
      </c>
      <c r="H33" s="99">
        <f>+PL!F43</f>
        <v>35165.554</v>
      </c>
      <c r="I33" s="99">
        <f>+PL!G43</f>
        <v>16833</v>
      </c>
    </row>
    <row r="34" spans="1:9" ht="12.75">
      <c r="A34" s="119"/>
      <c r="B34" s="98" t="s">
        <v>28</v>
      </c>
      <c r="C34" s="81"/>
      <c r="D34" s="81"/>
      <c r="E34" s="81"/>
      <c r="F34" s="99"/>
      <c r="G34" s="99"/>
      <c r="H34" s="99"/>
      <c r="I34" s="99"/>
    </row>
    <row r="35" spans="1:9" ht="12.75">
      <c r="A35" s="119"/>
      <c r="B35" s="129" t="s">
        <v>177</v>
      </c>
      <c r="C35" s="81"/>
      <c r="D35" s="81"/>
      <c r="E35" s="81"/>
      <c r="F35" s="99">
        <f>+PL!C45-F36</f>
        <v>-1166</v>
      </c>
      <c r="G35" s="99">
        <f>+PL!E45-3356</f>
        <v>-4981</v>
      </c>
      <c r="H35" s="99">
        <f>+PL!F45-H36</f>
        <v>-9199</v>
      </c>
      <c r="I35" s="99">
        <f>+PL!G45-3356</f>
        <v>-8283</v>
      </c>
    </row>
    <row r="36" spans="1:9" ht="12.75">
      <c r="A36" s="119"/>
      <c r="B36" s="129" t="s">
        <v>207</v>
      </c>
      <c r="C36" s="81"/>
      <c r="D36" s="81"/>
      <c r="E36" s="81"/>
      <c r="F36" s="99">
        <v>-1525</v>
      </c>
      <c r="G36" s="99">
        <v>3356</v>
      </c>
      <c r="H36" s="99">
        <v>-1525</v>
      </c>
      <c r="I36" s="99">
        <v>3356</v>
      </c>
    </row>
    <row r="37" spans="1:9" ht="13.5" thickBot="1">
      <c r="A37" s="119"/>
      <c r="B37" s="129"/>
      <c r="C37" s="81"/>
      <c r="D37" s="81"/>
      <c r="E37" s="81"/>
      <c r="F37" s="130">
        <f>SUM(F35:F36)</f>
        <v>-2691</v>
      </c>
      <c r="G37" s="130">
        <f>SUM(G35:G36)</f>
        <v>-1625</v>
      </c>
      <c r="H37" s="130">
        <f>SUM(H35:H36)</f>
        <v>-10724</v>
      </c>
      <c r="I37" s="130">
        <f>SUM(I35:I36)</f>
        <v>-4927</v>
      </c>
    </row>
    <row r="38" spans="1:10" ht="13.5" thickTop="1">
      <c r="A38" s="119"/>
      <c r="B38" s="64" t="s">
        <v>205</v>
      </c>
      <c r="C38" s="64"/>
      <c r="D38" s="64"/>
      <c r="E38" s="64"/>
      <c r="F38" s="135">
        <f>-F35/PL!C43</f>
        <v>0.17997843345907136</v>
      </c>
      <c r="G38" s="135"/>
      <c r="H38" s="135">
        <f>-H35/PL!F43</f>
        <v>0.26159121508508015</v>
      </c>
      <c r="I38" s="135"/>
      <c r="J38" s="64"/>
    </row>
    <row r="39" spans="1:10" ht="12.75">
      <c r="A39" s="119"/>
      <c r="B39" s="64"/>
      <c r="C39" s="64"/>
      <c r="D39" s="64"/>
      <c r="E39" s="64"/>
      <c r="F39" s="135"/>
      <c r="G39" s="135"/>
      <c r="H39" s="135"/>
      <c r="I39" s="135"/>
      <c r="J39" s="64"/>
    </row>
    <row r="40" spans="1:10" ht="12.75">
      <c r="A40" s="119"/>
      <c r="B40" s="155" t="s">
        <v>206</v>
      </c>
      <c r="C40" s="160"/>
      <c r="D40" s="160"/>
      <c r="E40" s="160"/>
      <c r="F40" s="160"/>
      <c r="G40" s="160"/>
      <c r="H40" s="160"/>
      <c r="I40" s="160"/>
      <c r="J40" s="160"/>
    </row>
    <row r="41" spans="1:10" ht="12.75">
      <c r="A41" s="119"/>
      <c r="B41" s="160"/>
      <c r="C41" s="160"/>
      <c r="D41" s="160"/>
      <c r="E41" s="160"/>
      <c r="F41" s="160"/>
      <c r="G41" s="160"/>
      <c r="H41" s="160"/>
      <c r="I41" s="160"/>
      <c r="J41" s="160"/>
    </row>
    <row r="42" spans="1:10" ht="12.75">
      <c r="A42" s="119"/>
      <c r="B42" s="64"/>
      <c r="C42" s="64"/>
      <c r="D42" s="64"/>
      <c r="E42" s="64"/>
      <c r="F42" s="64"/>
      <c r="G42" s="64"/>
      <c r="H42" s="64"/>
      <c r="I42" s="64"/>
      <c r="J42" s="64"/>
    </row>
    <row r="43" spans="1:10" ht="12.75">
      <c r="A43" s="93" t="s">
        <v>60</v>
      </c>
      <c r="B43" s="95" t="s">
        <v>116</v>
      </c>
      <c r="C43" s="24"/>
      <c r="D43" s="24"/>
      <c r="E43" s="24"/>
      <c r="F43" s="24"/>
      <c r="G43" s="24"/>
      <c r="H43" s="24"/>
      <c r="I43" s="24"/>
      <c r="J43" s="24"/>
    </row>
    <row r="44" spans="2:10" ht="12.75" customHeight="1">
      <c r="B44" s="159" t="s">
        <v>178</v>
      </c>
      <c r="C44" s="159"/>
      <c r="D44" s="159"/>
      <c r="E44" s="159"/>
      <c r="F44" s="159"/>
      <c r="G44" s="159"/>
      <c r="H44" s="159"/>
      <c r="I44" s="159"/>
      <c r="J44" s="159"/>
    </row>
    <row r="45" spans="1:10" ht="12.75">
      <c r="A45" s="119"/>
      <c r="B45" s="159"/>
      <c r="C45" s="159"/>
      <c r="D45" s="159"/>
      <c r="E45" s="159"/>
      <c r="F45" s="159"/>
      <c r="G45" s="159"/>
      <c r="H45" s="159"/>
      <c r="I45" s="159"/>
      <c r="J45" s="159"/>
    </row>
    <row r="46" spans="1:10" ht="12.75">
      <c r="A46" s="93" t="s">
        <v>61</v>
      </c>
      <c r="B46" s="125" t="s">
        <v>161</v>
      </c>
      <c r="C46" s="26"/>
      <c r="D46" s="26"/>
      <c r="E46" s="26"/>
      <c r="F46" s="26"/>
      <c r="G46" s="26"/>
      <c r="H46" s="26"/>
      <c r="I46" s="26"/>
      <c r="J46" s="26"/>
    </row>
    <row r="47" spans="2:10" ht="12.75" customHeight="1">
      <c r="B47" s="165" t="s">
        <v>162</v>
      </c>
      <c r="C47" s="166"/>
      <c r="D47" s="166"/>
      <c r="E47" s="166"/>
      <c r="F47" s="166"/>
      <c r="G47" s="166"/>
      <c r="H47" s="166"/>
      <c r="I47" s="166"/>
      <c r="J47" s="166"/>
    </row>
    <row r="48" spans="2:10" ht="12.75" customHeight="1">
      <c r="B48" s="167"/>
      <c r="C48" s="167"/>
      <c r="D48" s="167"/>
      <c r="E48" s="167"/>
      <c r="F48" s="167"/>
      <c r="G48" s="167"/>
      <c r="H48" s="167"/>
      <c r="I48" s="167"/>
      <c r="J48" s="167"/>
    </row>
    <row r="49" spans="2:10" ht="12.75" customHeight="1">
      <c r="B49" s="167"/>
      <c r="C49" s="167"/>
      <c r="D49" s="167"/>
      <c r="E49" s="167"/>
      <c r="F49" s="167"/>
      <c r="G49" s="167"/>
      <c r="H49" s="167"/>
      <c r="I49" s="167"/>
      <c r="J49" s="167"/>
    </row>
    <row r="50" spans="1:10" ht="12.75" customHeight="1">
      <c r="A50" s="93" t="s">
        <v>62</v>
      </c>
      <c r="B50" s="95" t="s">
        <v>86</v>
      </c>
      <c r="C50" s="24"/>
      <c r="D50" s="24"/>
      <c r="E50" s="24"/>
      <c r="F50" s="24"/>
      <c r="G50" s="24"/>
      <c r="H50" s="24"/>
      <c r="I50" s="24"/>
      <c r="J50" s="24"/>
    </row>
    <row r="51" spans="1:10" ht="12.75" customHeight="1">
      <c r="A51" s="118" t="s">
        <v>133</v>
      </c>
      <c r="B51" s="155" t="s">
        <v>172</v>
      </c>
      <c r="C51" s="155"/>
      <c r="D51" s="155"/>
      <c r="E51" s="155"/>
      <c r="F51" s="155"/>
      <c r="G51" s="155"/>
      <c r="H51" s="155"/>
      <c r="I51" s="155"/>
      <c r="J51" s="155"/>
    </row>
    <row r="52" spans="1:10" ht="12.75" customHeight="1">
      <c r="A52" s="119"/>
      <c r="B52" s="155"/>
      <c r="C52" s="155"/>
      <c r="D52" s="155"/>
      <c r="E52" s="155"/>
      <c r="F52" s="155"/>
      <c r="G52" s="155"/>
      <c r="H52" s="155"/>
      <c r="I52" s="155"/>
      <c r="J52" s="155"/>
    </row>
    <row r="53" spans="1:10" ht="6.75" customHeight="1">
      <c r="A53" s="119"/>
      <c r="B53" s="156"/>
      <c r="C53" s="156"/>
      <c r="D53" s="156"/>
      <c r="E53" s="156"/>
      <c r="F53" s="156"/>
      <c r="G53" s="156"/>
      <c r="H53" s="156"/>
      <c r="I53" s="156"/>
      <c r="J53" s="156"/>
    </row>
    <row r="54" spans="1:10" ht="12.75" customHeight="1">
      <c r="A54" s="119"/>
      <c r="B54" s="64"/>
      <c r="C54" s="64"/>
      <c r="D54" s="64"/>
      <c r="E54" s="64"/>
      <c r="F54" s="64"/>
      <c r="G54" s="122" t="s">
        <v>98</v>
      </c>
      <c r="H54" s="64"/>
      <c r="I54" s="64"/>
      <c r="J54" s="64"/>
    </row>
    <row r="55" spans="1:10" ht="12.75" customHeight="1" thickBot="1">
      <c r="A55" s="119"/>
      <c r="B55" s="69" t="s">
        <v>130</v>
      </c>
      <c r="C55" s="64"/>
      <c r="D55" s="64"/>
      <c r="E55" s="64"/>
      <c r="F55" s="64"/>
      <c r="G55" s="87">
        <v>16193</v>
      </c>
      <c r="H55" s="64"/>
      <c r="I55" s="64"/>
      <c r="J55" s="64"/>
    </row>
    <row r="56" spans="1:10" ht="6.75" customHeight="1" thickTop="1">
      <c r="A56" s="119"/>
      <c r="B56" s="69"/>
      <c r="C56" s="64"/>
      <c r="D56" s="64"/>
      <c r="E56" s="64"/>
      <c r="F56" s="64"/>
      <c r="G56" s="92"/>
      <c r="H56" s="64"/>
      <c r="I56" s="64"/>
      <c r="J56" s="64"/>
    </row>
    <row r="57" spans="1:10" ht="12.75" customHeight="1" thickBot="1">
      <c r="A57" s="119"/>
      <c r="B57" s="69" t="s">
        <v>131</v>
      </c>
      <c r="C57" s="64"/>
      <c r="D57" s="64"/>
      <c r="E57" s="64"/>
      <c r="F57" s="64"/>
      <c r="G57" s="87">
        <v>9376</v>
      </c>
      <c r="H57" s="64"/>
      <c r="I57" s="64"/>
      <c r="J57" s="64"/>
    </row>
    <row r="58" spans="1:10" ht="7.5" customHeight="1" thickTop="1">
      <c r="A58" s="119"/>
      <c r="B58" s="69"/>
      <c r="C58" s="64"/>
      <c r="D58" s="64"/>
      <c r="E58" s="64"/>
      <c r="F58" s="64"/>
      <c r="G58" s="92"/>
      <c r="H58" s="64"/>
      <c r="I58" s="64"/>
      <c r="J58" s="64"/>
    </row>
    <row r="59" spans="1:10" ht="12.75" customHeight="1" thickBot="1">
      <c r="A59" s="119"/>
      <c r="B59" s="69" t="s">
        <v>132</v>
      </c>
      <c r="C59" s="64"/>
      <c r="D59" s="64"/>
      <c r="E59" s="64"/>
      <c r="F59" s="64"/>
      <c r="G59" s="87">
        <v>706</v>
      </c>
      <c r="H59" s="64"/>
      <c r="I59" s="64"/>
      <c r="J59" s="64"/>
    </row>
    <row r="60" spans="1:10" ht="12.75" customHeight="1" thickTop="1">
      <c r="A60" s="119"/>
      <c r="B60" s="69"/>
      <c r="C60" s="64"/>
      <c r="D60" s="64"/>
      <c r="E60" s="64"/>
      <c r="F60" s="64"/>
      <c r="G60" s="64"/>
      <c r="H60" s="64"/>
      <c r="I60" s="64"/>
      <c r="J60" s="64"/>
    </row>
    <row r="61" spans="1:10" ht="12.75" customHeight="1">
      <c r="A61" s="118" t="s">
        <v>15</v>
      </c>
      <c r="B61" s="155" t="s">
        <v>173</v>
      </c>
      <c r="C61" s="155"/>
      <c r="D61" s="155"/>
      <c r="E61" s="155"/>
      <c r="F61" s="155"/>
      <c r="G61" s="155"/>
      <c r="H61" s="155"/>
      <c r="I61" s="155"/>
      <c r="J61" s="155"/>
    </row>
    <row r="62" spans="2:10" ht="12.75" customHeight="1">
      <c r="B62" s="155"/>
      <c r="C62" s="155"/>
      <c r="D62" s="155"/>
      <c r="E62" s="155"/>
      <c r="F62" s="155"/>
      <c r="G62" s="155"/>
      <c r="H62" s="155"/>
      <c r="I62" s="155"/>
      <c r="J62" s="155"/>
    </row>
    <row r="63" spans="2:10" ht="12.75" customHeight="1">
      <c r="B63" s="64"/>
      <c r="C63" s="64"/>
      <c r="D63" s="64"/>
      <c r="E63" s="64"/>
      <c r="F63" s="64"/>
      <c r="G63" s="122" t="s">
        <v>98</v>
      </c>
      <c r="H63" s="64"/>
      <c r="I63" s="64"/>
      <c r="J63" s="64"/>
    </row>
    <row r="64" spans="2:10" ht="12.75" customHeight="1" thickBot="1">
      <c r="B64" s="69" t="s">
        <v>134</v>
      </c>
      <c r="C64" s="64"/>
      <c r="D64" s="64"/>
      <c r="E64" s="64"/>
      <c r="F64" s="64"/>
      <c r="G64" s="87">
        <v>3068</v>
      </c>
      <c r="H64" s="64"/>
      <c r="I64" s="64"/>
      <c r="J64" s="64"/>
    </row>
    <row r="65" spans="2:10" ht="7.5" customHeight="1" thickTop="1">
      <c r="B65" s="69"/>
      <c r="C65" s="64"/>
      <c r="D65" s="64"/>
      <c r="E65" s="64"/>
      <c r="F65" s="64"/>
      <c r="G65" s="86"/>
      <c r="H65" s="64"/>
      <c r="I65" s="64"/>
      <c r="J65" s="64"/>
    </row>
    <row r="66" spans="2:10" ht="12.75" customHeight="1" thickBot="1">
      <c r="B66" s="69" t="s">
        <v>135</v>
      </c>
      <c r="C66" s="64"/>
      <c r="D66" s="64"/>
      <c r="E66" s="64"/>
      <c r="F66" s="64"/>
      <c r="G66" s="87">
        <v>2956</v>
      </c>
      <c r="H66" s="64"/>
      <c r="I66" s="64"/>
      <c r="J66" s="64"/>
    </row>
    <row r="67" spans="2:10" ht="6.75" customHeight="1" thickTop="1">
      <c r="B67" s="69"/>
      <c r="C67" s="64"/>
      <c r="D67" s="64"/>
      <c r="E67" s="64"/>
      <c r="F67" s="64"/>
      <c r="G67" s="86"/>
      <c r="H67" s="64"/>
      <c r="I67" s="64"/>
      <c r="J67" s="64"/>
    </row>
    <row r="68" spans="2:10" ht="12.75" customHeight="1" thickBot="1">
      <c r="B68" s="69" t="s">
        <v>136</v>
      </c>
      <c r="C68" s="64"/>
      <c r="D68" s="64"/>
      <c r="E68" s="64"/>
      <c r="F68" s="64"/>
      <c r="G68" s="87">
        <v>3086</v>
      </c>
      <c r="H68" s="64"/>
      <c r="I68" s="64"/>
      <c r="J68" s="64"/>
    </row>
    <row r="69" spans="2:10" ht="12.75" customHeight="1" thickTop="1">
      <c r="B69" s="69"/>
      <c r="C69" s="64"/>
      <c r="D69" s="64"/>
      <c r="E69" s="64"/>
      <c r="F69" s="64"/>
      <c r="G69" s="107"/>
      <c r="H69" s="64"/>
      <c r="I69" s="64"/>
      <c r="J69" s="64"/>
    </row>
    <row r="70" spans="1:10" ht="12.75" customHeight="1">
      <c r="A70" s="93" t="s">
        <v>63</v>
      </c>
      <c r="B70" s="95" t="s">
        <v>87</v>
      </c>
      <c r="C70" s="24"/>
      <c r="D70" s="24"/>
      <c r="E70" s="24"/>
      <c r="F70" s="24"/>
      <c r="G70" s="24"/>
      <c r="H70" s="24"/>
      <c r="I70" s="24"/>
      <c r="J70" s="24"/>
    </row>
    <row r="71" spans="2:10" ht="15.75" customHeight="1">
      <c r="B71" s="155" t="s">
        <v>180</v>
      </c>
      <c r="C71" s="155"/>
      <c r="D71" s="155"/>
      <c r="E71" s="155"/>
      <c r="F71" s="155"/>
      <c r="G71" s="155"/>
      <c r="H71" s="155"/>
      <c r="I71" s="155"/>
      <c r="J71" s="155"/>
    </row>
    <row r="72" spans="2:10" ht="14.25" customHeight="1">
      <c r="B72" s="154"/>
      <c r="C72" s="154"/>
      <c r="D72" s="154"/>
      <c r="E72" s="154"/>
      <c r="F72" s="154"/>
      <c r="G72" s="154"/>
      <c r="H72" s="154"/>
      <c r="I72" s="154"/>
      <c r="J72" s="154"/>
    </row>
    <row r="73" spans="1:10" ht="12.75">
      <c r="A73" s="93" t="s">
        <v>64</v>
      </c>
      <c r="B73" s="95" t="s">
        <v>88</v>
      </c>
      <c r="C73" s="24"/>
      <c r="D73" s="24"/>
      <c r="E73" s="24"/>
      <c r="F73" s="24"/>
      <c r="G73" s="24"/>
      <c r="H73" s="24"/>
      <c r="I73" s="24"/>
      <c r="J73" s="24"/>
    </row>
    <row r="74" spans="1:10" ht="25.5" customHeight="1">
      <c r="A74" s="93"/>
      <c r="B74" s="154" t="s">
        <v>201</v>
      </c>
      <c r="C74" s="160"/>
      <c r="D74" s="160"/>
      <c r="E74" s="160"/>
      <c r="F74" s="160"/>
      <c r="G74" s="160"/>
      <c r="H74" s="160"/>
      <c r="I74" s="160"/>
      <c r="J74" s="160"/>
    </row>
    <row r="75" spans="1:10" ht="12.75" customHeight="1">
      <c r="A75" s="119"/>
      <c r="B75" s="64"/>
      <c r="C75" s="64"/>
      <c r="D75" s="64"/>
      <c r="E75" s="64"/>
      <c r="F75" s="64"/>
      <c r="G75" s="64"/>
      <c r="H75" s="64"/>
      <c r="I75" s="64"/>
      <c r="J75" s="64"/>
    </row>
    <row r="76" spans="1:10" ht="12.75">
      <c r="A76" s="93" t="s">
        <v>65</v>
      </c>
      <c r="B76" s="164" t="s">
        <v>66</v>
      </c>
      <c r="C76" s="164"/>
      <c r="D76" s="164"/>
      <c r="E76" s="164"/>
      <c r="F76" s="164"/>
      <c r="G76" s="164"/>
      <c r="H76" s="164"/>
      <c r="I76" s="164"/>
      <c r="J76" s="164"/>
    </row>
    <row r="77" spans="1:10" ht="12.75">
      <c r="A77" s="119"/>
      <c r="B77" s="159" t="s">
        <v>137</v>
      </c>
      <c r="C77" s="159"/>
      <c r="D77" s="159"/>
      <c r="E77" s="159"/>
      <c r="F77" s="159"/>
      <c r="G77" s="159"/>
      <c r="H77" s="159"/>
      <c r="I77" s="159"/>
      <c r="J77" s="159"/>
    </row>
    <row r="78" spans="1:10" ht="13.5">
      <c r="A78" s="120"/>
      <c r="B78" s="25"/>
      <c r="C78" s="25"/>
      <c r="D78" s="25"/>
      <c r="E78" s="25"/>
      <c r="F78" s="25"/>
      <c r="G78" s="25"/>
      <c r="H78" s="25"/>
      <c r="I78" s="25"/>
      <c r="J78" s="25"/>
    </row>
    <row r="79" spans="1:10" ht="12.75">
      <c r="A79" s="93" t="s">
        <v>67</v>
      </c>
      <c r="B79" s="136" t="s">
        <v>142</v>
      </c>
      <c r="C79" s="156"/>
      <c r="D79" s="156"/>
      <c r="E79" s="156"/>
      <c r="F79" s="156"/>
      <c r="G79" s="156"/>
      <c r="H79" s="156"/>
      <c r="I79" s="156"/>
      <c r="J79" s="156"/>
    </row>
    <row r="80" spans="1:10" ht="12.75">
      <c r="A80" s="93"/>
      <c r="B80" s="156"/>
      <c r="C80" s="156"/>
      <c r="D80" s="156"/>
      <c r="E80" s="156"/>
      <c r="F80" s="156"/>
      <c r="G80" s="156"/>
      <c r="H80" s="156"/>
      <c r="I80" s="156"/>
      <c r="J80" s="156"/>
    </row>
    <row r="81" spans="2:10" ht="12.75" customHeight="1">
      <c r="B81" s="155" t="s">
        <v>174</v>
      </c>
      <c r="C81" s="155"/>
      <c r="D81" s="155"/>
      <c r="E81" s="155"/>
      <c r="F81" s="155"/>
      <c r="G81" s="155"/>
      <c r="H81" s="155"/>
      <c r="I81" s="155"/>
      <c r="J81" s="155"/>
    </row>
    <row r="82" spans="1:10" ht="12.75">
      <c r="A82" s="119"/>
      <c r="B82" s="155"/>
      <c r="C82" s="155"/>
      <c r="D82" s="155"/>
      <c r="E82" s="155"/>
      <c r="F82" s="155"/>
      <c r="G82" s="155"/>
      <c r="H82" s="155"/>
      <c r="I82" s="155"/>
      <c r="J82" s="155"/>
    </row>
    <row r="83" spans="1:10" ht="12.75">
      <c r="A83" s="119"/>
      <c r="B83" s="155"/>
      <c r="C83" s="155"/>
      <c r="D83" s="155"/>
      <c r="E83" s="155"/>
      <c r="F83" s="155"/>
      <c r="G83" s="155"/>
      <c r="H83" s="155"/>
      <c r="I83" s="155"/>
      <c r="J83" s="155"/>
    </row>
    <row r="84" spans="1:10" ht="12.75">
      <c r="A84" s="93" t="s">
        <v>68</v>
      </c>
      <c r="B84" s="95" t="s">
        <v>89</v>
      </c>
      <c r="C84" s="24"/>
      <c r="D84" s="24"/>
      <c r="E84" s="24"/>
      <c r="F84" s="24"/>
      <c r="G84" s="24"/>
      <c r="H84" s="24"/>
      <c r="I84" s="24"/>
      <c r="J84" s="24"/>
    </row>
    <row r="85" spans="2:10" ht="12.75" customHeight="1">
      <c r="B85" s="155" t="s">
        <v>203</v>
      </c>
      <c r="C85" s="155"/>
      <c r="D85" s="155"/>
      <c r="E85" s="155"/>
      <c r="F85" s="155"/>
      <c r="G85" s="155"/>
      <c r="H85" s="155"/>
      <c r="I85" s="155"/>
      <c r="J85" s="155"/>
    </row>
    <row r="86" spans="1:10" ht="12.75">
      <c r="A86" s="119"/>
      <c r="B86" s="155"/>
      <c r="C86" s="155"/>
      <c r="D86" s="155"/>
      <c r="E86" s="155"/>
      <c r="F86" s="155"/>
      <c r="G86" s="155"/>
      <c r="H86" s="155"/>
      <c r="I86" s="155"/>
      <c r="J86" s="155"/>
    </row>
    <row r="87" spans="1:10" ht="12.75">
      <c r="A87" s="119"/>
      <c r="B87" s="24"/>
      <c r="C87" s="24"/>
      <c r="D87" s="24"/>
      <c r="E87" s="24"/>
      <c r="F87" s="24"/>
      <c r="G87" s="24"/>
      <c r="H87" s="24"/>
      <c r="I87" s="24"/>
      <c r="J87" s="24"/>
    </row>
    <row r="88" spans="1:10" ht="12.75">
      <c r="A88" s="93" t="s">
        <v>69</v>
      </c>
      <c r="B88" s="157" t="s">
        <v>99</v>
      </c>
      <c r="C88" s="157"/>
      <c r="D88" s="157"/>
      <c r="E88" s="157"/>
      <c r="F88" s="157"/>
      <c r="G88" s="157"/>
      <c r="H88" s="157"/>
      <c r="I88" s="157"/>
      <c r="J88" s="157"/>
    </row>
    <row r="89" spans="1:10" ht="12.75">
      <c r="A89" s="119"/>
      <c r="B89" s="155" t="s">
        <v>198</v>
      </c>
      <c r="C89" s="155"/>
      <c r="D89" s="155"/>
      <c r="E89" s="155"/>
      <c r="F89" s="155"/>
      <c r="G89" s="155"/>
      <c r="H89" s="155"/>
      <c r="I89" s="155"/>
      <c r="J89" s="155"/>
    </row>
    <row r="90" spans="1:10" ht="12.75">
      <c r="A90" s="119"/>
      <c r="B90" s="155"/>
      <c r="C90" s="155"/>
      <c r="D90" s="155"/>
      <c r="E90" s="155"/>
      <c r="F90" s="155"/>
      <c r="G90" s="155"/>
      <c r="H90" s="155"/>
      <c r="I90" s="155"/>
      <c r="J90" s="155"/>
    </row>
    <row r="91" spans="1:10" ht="12.75" customHeight="1">
      <c r="A91" s="119"/>
      <c r="B91" s="155"/>
      <c r="C91" s="155"/>
      <c r="D91" s="155"/>
      <c r="E91" s="155"/>
      <c r="F91" s="155"/>
      <c r="G91" s="155"/>
      <c r="H91" s="155"/>
      <c r="I91" s="155"/>
      <c r="J91" s="155"/>
    </row>
    <row r="92" spans="1:10" ht="12.75" customHeight="1">
      <c r="A92" s="119"/>
      <c r="B92" s="24"/>
      <c r="C92" s="24"/>
      <c r="D92" s="24"/>
      <c r="E92" s="24"/>
      <c r="F92" s="59" t="s">
        <v>98</v>
      </c>
      <c r="G92" s="24"/>
      <c r="H92" s="24"/>
      <c r="I92" s="24"/>
      <c r="J92" s="24"/>
    </row>
    <row r="93" spans="1:10" ht="12.75" customHeight="1">
      <c r="A93" s="119"/>
      <c r="B93" s="162" t="s">
        <v>120</v>
      </c>
      <c r="C93" s="162"/>
      <c r="D93" s="163"/>
      <c r="E93" s="163"/>
      <c r="F93" s="32"/>
      <c r="G93" s="24"/>
      <c r="H93" s="24"/>
      <c r="I93" s="24"/>
      <c r="J93" s="24"/>
    </row>
    <row r="94" spans="1:10" ht="14.25" customHeight="1" thickBot="1">
      <c r="A94" s="119"/>
      <c r="B94" s="159" t="s">
        <v>122</v>
      </c>
      <c r="C94" s="159"/>
      <c r="D94" s="160"/>
      <c r="E94" s="160"/>
      <c r="F94" s="88">
        <v>750</v>
      </c>
      <c r="G94" s="161"/>
      <c r="H94" s="159"/>
      <c r="I94" s="159"/>
      <c r="J94" s="24"/>
    </row>
    <row r="95" spans="1:10" ht="7.5" customHeight="1" thickTop="1">
      <c r="A95" s="119"/>
      <c r="B95" s="24"/>
      <c r="C95" s="24"/>
      <c r="D95" s="28"/>
      <c r="E95" s="28"/>
      <c r="F95" s="32"/>
      <c r="G95" s="24"/>
      <c r="H95" s="24"/>
      <c r="I95" s="24"/>
      <c r="J95" s="24"/>
    </row>
    <row r="96" spans="1:10" ht="12.75" customHeight="1">
      <c r="A96" s="119"/>
      <c r="B96" s="162" t="s">
        <v>121</v>
      </c>
      <c r="C96" s="162"/>
      <c r="D96" s="163"/>
      <c r="E96" s="163"/>
      <c r="F96" s="32"/>
      <c r="G96" s="24"/>
      <c r="H96" s="24"/>
      <c r="I96" s="24"/>
      <c r="J96" s="24"/>
    </row>
    <row r="97" spans="1:10" ht="12.75" customHeight="1" thickBot="1">
      <c r="A97" s="119"/>
      <c r="B97" s="159" t="s">
        <v>119</v>
      </c>
      <c r="C97" s="159"/>
      <c r="D97" s="160"/>
      <c r="E97" s="160"/>
      <c r="F97" s="88">
        <v>1845</v>
      </c>
      <c r="G97" s="161"/>
      <c r="H97" s="159"/>
      <c r="I97" s="159"/>
      <c r="J97" s="31"/>
    </row>
    <row r="98" spans="1:10" ht="12.75" customHeight="1" thickTop="1">
      <c r="A98" s="119"/>
      <c r="B98" s="24"/>
      <c r="C98" s="24"/>
      <c r="D98" s="28"/>
      <c r="E98" s="28"/>
      <c r="F98" s="66"/>
      <c r="G98" s="63"/>
      <c r="H98" s="24"/>
      <c r="I98" s="24"/>
      <c r="J98" s="31"/>
    </row>
    <row r="99" spans="1:10" ht="12.75">
      <c r="A99" s="93" t="s">
        <v>70</v>
      </c>
      <c r="B99" s="157" t="s">
        <v>81</v>
      </c>
      <c r="C99" s="157"/>
      <c r="D99" s="157"/>
      <c r="E99" s="157"/>
      <c r="F99" s="157"/>
      <c r="G99" s="157"/>
      <c r="H99" s="157"/>
      <c r="I99" s="157"/>
      <c r="J99" s="157"/>
    </row>
    <row r="100" spans="2:10" ht="12.75">
      <c r="B100" s="155" t="s">
        <v>199</v>
      </c>
      <c r="C100" s="155"/>
      <c r="D100" s="155"/>
      <c r="E100" s="155"/>
      <c r="F100" s="155"/>
      <c r="G100" s="155"/>
      <c r="H100" s="155"/>
      <c r="I100" s="155"/>
      <c r="J100" s="155"/>
    </row>
    <row r="101" spans="1:10" ht="12.75">
      <c r="A101" s="119"/>
      <c r="B101" s="155"/>
      <c r="C101" s="155"/>
      <c r="D101" s="155"/>
      <c r="E101" s="155"/>
      <c r="F101" s="155"/>
      <c r="G101" s="155"/>
      <c r="H101" s="155"/>
      <c r="I101" s="155"/>
      <c r="J101" s="155"/>
    </row>
    <row r="102" spans="1:10" ht="12.75">
      <c r="A102" s="119"/>
      <c r="B102" s="64"/>
      <c r="C102" s="64"/>
      <c r="D102" s="64"/>
      <c r="E102" s="64"/>
      <c r="F102" s="64"/>
      <c r="G102" s="64"/>
      <c r="H102" s="64"/>
      <c r="I102" s="64"/>
      <c r="J102" s="64"/>
    </row>
    <row r="103" spans="1:10" ht="12.75">
      <c r="A103" s="93" t="s">
        <v>71</v>
      </c>
      <c r="B103" s="158" t="s">
        <v>82</v>
      </c>
      <c r="C103" s="158"/>
      <c r="D103" s="158"/>
      <c r="E103" s="158"/>
      <c r="F103" s="158"/>
      <c r="G103" s="158"/>
      <c r="H103" s="158"/>
      <c r="I103" s="158"/>
      <c r="J103" s="158"/>
    </row>
    <row r="104" spans="2:10" ht="12.75">
      <c r="B104" s="155" t="s">
        <v>200</v>
      </c>
      <c r="C104" s="155"/>
      <c r="D104" s="155"/>
      <c r="E104" s="155"/>
      <c r="F104" s="155"/>
      <c r="G104" s="155"/>
      <c r="H104" s="155"/>
      <c r="I104" s="155"/>
      <c r="J104" s="155"/>
    </row>
    <row r="105" spans="1:10" ht="12.75">
      <c r="A105" s="119"/>
      <c r="B105" s="155"/>
      <c r="C105" s="155"/>
      <c r="D105" s="155"/>
      <c r="E105" s="155"/>
      <c r="F105" s="155"/>
      <c r="G105" s="155"/>
      <c r="H105" s="155"/>
      <c r="I105" s="155"/>
      <c r="J105" s="155"/>
    </row>
    <row r="106" spans="1:10" ht="12.75">
      <c r="A106" s="119"/>
      <c r="B106" s="24"/>
      <c r="C106" s="24"/>
      <c r="D106" s="24"/>
      <c r="E106" s="24"/>
      <c r="F106" s="24"/>
      <c r="G106" s="24"/>
      <c r="H106" s="24"/>
      <c r="I106" s="24"/>
      <c r="J106" s="24"/>
    </row>
    <row r="107" spans="1:2" ht="12.75">
      <c r="A107" s="93" t="s">
        <v>76</v>
      </c>
      <c r="B107" s="7" t="s">
        <v>54</v>
      </c>
    </row>
    <row r="108" spans="1:10" ht="26.25" customHeight="1">
      <c r="A108" s="119"/>
      <c r="B108" s="80" t="s">
        <v>125</v>
      </c>
      <c r="C108" s="76"/>
      <c r="D108" s="76"/>
      <c r="E108" s="76"/>
      <c r="F108" s="67"/>
      <c r="G108" s="67"/>
      <c r="H108" s="67" t="s">
        <v>11</v>
      </c>
      <c r="I108" s="67" t="s">
        <v>139</v>
      </c>
      <c r="J108" s="67" t="s">
        <v>123</v>
      </c>
    </row>
    <row r="109" spans="1:10" ht="12.75">
      <c r="A109" s="119"/>
      <c r="B109" s="89" t="s">
        <v>175</v>
      </c>
      <c r="C109" s="76"/>
      <c r="D109" s="76"/>
      <c r="E109" s="76"/>
      <c r="F109" s="67"/>
      <c r="G109" s="67"/>
      <c r="H109" s="67" t="s">
        <v>98</v>
      </c>
      <c r="I109" s="67" t="s">
        <v>98</v>
      </c>
      <c r="J109" s="67" t="s">
        <v>98</v>
      </c>
    </row>
    <row r="110" spans="1:10" ht="12.75" customHeight="1">
      <c r="A110" s="119"/>
      <c r="B110" s="77" t="s">
        <v>128</v>
      </c>
      <c r="C110" s="78"/>
      <c r="D110" s="78"/>
      <c r="E110" s="78"/>
      <c r="F110" s="67"/>
      <c r="G110" s="67"/>
      <c r="H110" s="72">
        <f>PL!F19-H114-H111-H112</f>
        <v>225923</v>
      </c>
      <c r="I110" s="72">
        <f>+I113-I111-I112</f>
        <v>32817.554</v>
      </c>
      <c r="J110" s="72">
        <f>+J113-J111-J112</f>
        <v>502433.44700000004</v>
      </c>
    </row>
    <row r="111" spans="1:10" ht="12.75" customHeight="1">
      <c r="A111" s="119"/>
      <c r="B111" s="77" t="s">
        <v>124</v>
      </c>
      <c r="C111" s="76"/>
      <c r="D111" s="76"/>
      <c r="E111" s="76"/>
      <c r="F111" s="67"/>
      <c r="G111" s="67"/>
      <c r="H111" s="74">
        <v>4164</v>
      </c>
      <c r="I111" s="74">
        <v>2083</v>
      </c>
      <c r="J111" s="74">
        <v>31979</v>
      </c>
    </row>
    <row r="112" spans="1:10" ht="12.75">
      <c r="A112" s="119"/>
      <c r="B112" s="81" t="s">
        <v>146</v>
      </c>
      <c r="H112" s="73">
        <v>10049</v>
      </c>
      <c r="I112" s="73">
        <v>265</v>
      </c>
      <c r="J112" s="73">
        <v>18401</v>
      </c>
    </row>
    <row r="113" spans="1:10" ht="12.75">
      <c r="A113" s="119"/>
      <c r="B113" s="76"/>
      <c r="C113" s="76"/>
      <c r="D113" s="76"/>
      <c r="E113" s="76"/>
      <c r="F113" s="71"/>
      <c r="G113" s="71"/>
      <c r="H113" s="74">
        <f>SUM(H110:H112)</f>
        <v>240136</v>
      </c>
      <c r="I113" s="74">
        <f>+PL!F43</f>
        <v>35165.554</v>
      </c>
      <c r="J113" s="74">
        <f>+'BS'!B26+'BS'!B36</f>
        <v>552813.447</v>
      </c>
    </row>
    <row r="114" spans="1:10" ht="12.75">
      <c r="A114" s="119"/>
      <c r="B114" s="77" t="s">
        <v>152</v>
      </c>
      <c r="C114" s="76"/>
      <c r="D114" s="76"/>
      <c r="E114" s="76"/>
      <c r="F114" s="71"/>
      <c r="G114" s="71"/>
      <c r="H114" s="74">
        <v>-7623</v>
      </c>
      <c r="I114" s="74">
        <v>0</v>
      </c>
      <c r="J114" s="74">
        <v>0</v>
      </c>
    </row>
    <row r="115" spans="1:10" ht="13.5" thickBot="1">
      <c r="A115" s="119"/>
      <c r="B115" s="77"/>
      <c r="C115" s="76"/>
      <c r="D115" s="76"/>
      <c r="E115" s="76"/>
      <c r="F115" s="71"/>
      <c r="G115" s="71"/>
      <c r="H115" s="75">
        <f>SUM(H113:H114)</f>
        <v>232513</v>
      </c>
      <c r="I115" s="75">
        <f>SUM(I113)</f>
        <v>35165.554</v>
      </c>
      <c r="J115" s="75">
        <f>SUM(J113:J114)</f>
        <v>552813.447</v>
      </c>
    </row>
    <row r="116" spans="1:10" ht="13.5" thickTop="1">
      <c r="A116" s="119"/>
      <c r="B116" s="77"/>
      <c r="C116" s="76"/>
      <c r="D116" s="76"/>
      <c r="E116" s="76"/>
      <c r="F116" s="71"/>
      <c r="G116" s="71"/>
      <c r="H116" s="71"/>
      <c r="I116" s="71"/>
      <c r="J116" s="71"/>
    </row>
    <row r="117" spans="1:10" ht="24.75" customHeight="1">
      <c r="A117" s="119"/>
      <c r="B117" s="79" t="s">
        <v>126</v>
      </c>
      <c r="C117" s="80"/>
      <c r="D117" s="80"/>
      <c r="E117" s="76"/>
      <c r="F117" s="67"/>
      <c r="G117" s="67"/>
      <c r="H117" s="67" t="s">
        <v>11</v>
      </c>
      <c r="I117" s="67" t="s">
        <v>139</v>
      </c>
      <c r="J117" s="67" t="s">
        <v>123</v>
      </c>
    </row>
    <row r="118" spans="1:10" ht="12.75">
      <c r="A118" s="119"/>
      <c r="B118" s="89" t="str">
        <f>+B109</f>
        <v>As at 31 December 2001</v>
      </c>
      <c r="C118" s="76"/>
      <c r="D118" s="76"/>
      <c r="E118" s="76"/>
      <c r="F118" s="67"/>
      <c r="G118" s="67"/>
      <c r="H118" s="67" t="s">
        <v>98</v>
      </c>
      <c r="I118" s="67" t="s">
        <v>98</v>
      </c>
      <c r="J118" s="67" t="s">
        <v>98</v>
      </c>
    </row>
    <row r="119" spans="1:10" ht="12.75">
      <c r="A119" s="119"/>
      <c r="B119" s="77" t="s">
        <v>127</v>
      </c>
      <c r="C119" s="76"/>
      <c r="D119" s="76"/>
      <c r="E119" s="76"/>
      <c r="F119" s="71"/>
      <c r="G119" s="71"/>
      <c r="H119" s="72">
        <f>+H121-H120</f>
        <v>275129</v>
      </c>
      <c r="I119" s="72">
        <f>+I121-I120</f>
        <v>32085.553999999996</v>
      </c>
      <c r="J119" s="72">
        <f>+J115-J120</f>
        <v>445851.44700000004</v>
      </c>
    </row>
    <row r="120" spans="1:10" ht="12.75">
      <c r="A120" s="119"/>
      <c r="B120" s="77" t="s">
        <v>129</v>
      </c>
      <c r="C120" s="76"/>
      <c r="D120" s="76"/>
      <c r="E120" s="76"/>
      <c r="F120" s="71"/>
      <c r="G120" s="71"/>
      <c r="H120" s="73">
        <v>-34993</v>
      </c>
      <c r="I120" s="73">
        <f>3107-27</f>
        <v>3080</v>
      </c>
      <c r="J120" s="73">
        <v>106962</v>
      </c>
    </row>
    <row r="121" spans="1:10" ht="12.75">
      <c r="A121" s="119"/>
      <c r="B121" s="76"/>
      <c r="C121" s="76"/>
      <c r="D121" s="76"/>
      <c r="E121" s="76"/>
      <c r="F121" s="71"/>
      <c r="G121" s="71"/>
      <c r="H121" s="74">
        <f>+H123-H122</f>
        <v>240136</v>
      </c>
      <c r="I121" s="74">
        <f>+I115</f>
        <v>35165.554</v>
      </c>
      <c r="J121" s="74">
        <f>+J115</f>
        <v>552813.447</v>
      </c>
    </row>
    <row r="122" spans="1:10" ht="12.75">
      <c r="A122" s="119"/>
      <c r="B122" s="77" t="s">
        <v>152</v>
      </c>
      <c r="C122" s="76"/>
      <c r="D122" s="76"/>
      <c r="E122" s="76"/>
      <c r="F122" s="71"/>
      <c r="G122" s="71"/>
      <c r="H122" s="74">
        <f>+H114</f>
        <v>-7623</v>
      </c>
      <c r="I122" s="74">
        <v>0</v>
      </c>
      <c r="J122" s="74">
        <v>0</v>
      </c>
    </row>
    <row r="123" spans="1:10" ht="13.5" thickBot="1">
      <c r="A123" s="119"/>
      <c r="B123" s="81"/>
      <c r="C123" s="76"/>
      <c r="D123" s="76"/>
      <c r="E123" s="76"/>
      <c r="F123" s="71"/>
      <c r="G123" s="71"/>
      <c r="H123" s="75">
        <f>+H115</f>
        <v>232513</v>
      </c>
      <c r="I123" s="75">
        <f>+I121</f>
        <v>35165.554</v>
      </c>
      <c r="J123" s="75">
        <f>SUM(J121)</f>
        <v>552813.447</v>
      </c>
    </row>
    <row r="124" spans="1:10" ht="13.5" thickTop="1">
      <c r="A124" s="119"/>
      <c r="B124" s="69"/>
      <c r="C124" s="64"/>
      <c r="D124" s="64"/>
      <c r="E124" s="64"/>
      <c r="F124" s="71"/>
      <c r="G124" s="71"/>
      <c r="H124" s="71"/>
      <c r="I124" s="71"/>
      <c r="J124" s="71"/>
    </row>
    <row r="125" spans="1:10" ht="12.75" customHeight="1">
      <c r="A125" s="93" t="s">
        <v>75</v>
      </c>
      <c r="B125" s="136" t="s">
        <v>78</v>
      </c>
      <c r="C125" s="136"/>
      <c r="D125" s="136"/>
      <c r="E125" s="136"/>
      <c r="F125" s="136"/>
      <c r="G125" s="136"/>
      <c r="H125" s="136"/>
      <c r="I125" s="136"/>
      <c r="J125" s="136"/>
    </row>
    <row r="126" spans="1:10" ht="12.75">
      <c r="A126" s="93"/>
      <c r="B126" s="136"/>
      <c r="C126" s="136"/>
      <c r="D126" s="136"/>
      <c r="E126" s="136"/>
      <c r="F126" s="136"/>
      <c r="G126" s="136"/>
      <c r="H126" s="136"/>
      <c r="I126" s="136"/>
      <c r="J126" s="136"/>
    </row>
    <row r="127" spans="1:10" ht="49.5" customHeight="1">
      <c r="A127" s="93"/>
      <c r="B127" s="154" t="s">
        <v>204</v>
      </c>
      <c r="C127" s="154"/>
      <c r="D127" s="154"/>
      <c r="E127" s="154"/>
      <c r="F127" s="154"/>
      <c r="G127" s="154"/>
      <c r="H127" s="154"/>
      <c r="I127" s="154"/>
      <c r="J127" s="154"/>
    </row>
    <row r="128" spans="1:10" ht="12.75">
      <c r="A128" s="93"/>
      <c r="B128" s="134"/>
      <c r="C128" s="134"/>
      <c r="D128" s="134"/>
      <c r="E128" s="134"/>
      <c r="F128" s="134"/>
      <c r="G128" s="134"/>
      <c r="H128" s="134"/>
      <c r="I128" s="134"/>
      <c r="J128" s="134"/>
    </row>
    <row r="129" spans="1:2" ht="12.75">
      <c r="A129" s="93" t="s">
        <v>79</v>
      </c>
      <c r="B129" s="7" t="s">
        <v>80</v>
      </c>
    </row>
    <row r="130" spans="1:10" ht="12.75" customHeight="1">
      <c r="A130" s="119"/>
      <c r="B130" s="155" t="s">
        <v>208</v>
      </c>
      <c r="C130" s="155"/>
      <c r="D130" s="155"/>
      <c r="E130" s="155"/>
      <c r="F130" s="155"/>
      <c r="G130" s="155"/>
      <c r="H130" s="155"/>
      <c r="I130" s="155"/>
      <c r="J130" s="155"/>
    </row>
    <row r="131" spans="1:10" ht="12.75">
      <c r="A131" s="119"/>
      <c r="B131" s="155"/>
      <c r="C131" s="155"/>
      <c r="D131" s="155"/>
      <c r="E131" s="155"/>
      <c r="F131" s="155"/>
      <c r="G131" s="155"/>
      <c r="H131" s="155"/>
      <c r="I131" s="155"/>
      <c r="J131" s="155"/>
    </row>
    <row r="132" spans="1:10" ht="12.75">
      <c r="A132" s="119"/>
      <c r="B132" s="156"/>
      <c r="C132" s="156"/>
      <c r="D132" s="156"/>
      <c r="E132" s="156"/>
      <c r="F132" s="156"/>
      <c r="G132" s="156"/>
      <c r="H132" s="156"/>
      <c r="I132" s="156"/>
      <c r="J132" s="156"/>
    </row>
    <row r="133" spans="1:10" ht="12.75">
      <c r="A133" s="119"/>
      <c r="B133" s="156"/>
      <c r="C133" s="156"/>
      <c r="D133" s="156"/>
      <c r="E133" s="156"/>
      <c r="F133" s="156"/>
      <c r="G133" s="156"/>
      <c r="H133" s="156"/>
      <c r="I133" s="156"/>
      <c r="J133" s="156"/>
    </row>
    <row r="134" spans="1:10" ht="22.5" customHeight="1">
      <c r="A134" s="119"/>
      <c r="B134" s="156"/>
      <c r="C134" s="156"/>
      <c r="D134" s="156"/>
      <c r="E134" s="156"/>
      <c r="F134" s="156"/>
      <c r="G134" s="156"/>
      <c r="H134" s="156"/>
      <c r="I134" s="156"/>
      <c r="J134" s="156"/>
    </row>
    <row r="135" spans="1:10" ht="12.75">
      <c r="A135" s="119"/>
      <c r="B135" s="37"/>
      <c r="C135" s="37"/>
      <c r="D135" s="37"/>
      <c r="E135" s="37"/>
      <c r="F135" s="37"/>
      <c r="G135" s="37"/>
      <c r="H135" s="37"/>
      <c r="I135" s="37"/>
      <c r="J135" s="37"/>
    </row>
    <row r="136" spans="1:2" ht="12.75">
      <c r="A136" s="93" t="s">
        <v>73</v>
      </c>
      <c r="B136" s="7" t="s">
        <v>74</v>
      </c>
    </row>
    <row r="137" spans="1:10" ht="12.75">
      <c r="A137" s="119"/>
      <c r="B137" s="153" t="s">
        <v>202</v>
      </c>
      <c r="C137" s="155"/>
      <c r="D137" s="155"/>
      <c r="E137" s="155"/>
      <c r="F137" s="155"/>
      <c r="G137" s="155"/>
      <c r="H137" s="155"/>
      <c r="I137" s="155"/>
      <c r="J137" s="155"/>
    </row>
    <row r="138" spans="1:10" ht="12.75">
      <c r="A138" s="119"/>
      <c r="B138" s="155"/>
      <c r="C138" s="155"/>
      <c r="D138" s="155"/>
      <c r="E138" s="155"/>
      <c r="F138" s="155"/>
      <c r="G138" s="155"/>
      <c r="H138" s="155"/>
      <c r="I138" s="155"/>
      <c r="J138" s="155"/>
    </row>
    <row r="139" spans="1:10" ht="50.25" customHeight="1">
      <c r="A139" s="119"/>
      <c r="B139" s="156"/>
      <c r="C139" s="156"/>
      <c r="D139" s="156"/>
      <c r="E139" s="156"/>
      <c r="F139" s="156"/>
      <c r="G139" s="156"/>
      <c r="H139" s="156"/>
      <c r="I139" s="156"/>
      <c r="J139" s="156"/>
    </row>
    <row r="140" spans="1:10" ht="12.75">
      <c r="A140" s="119"/>
      <c r="B140" s="37"/>
      <c r="C140" s="37"/>
      <c r="D140" s="37"/>
      <c r="E140" s="37"/>
      <c r="F140" s="37"/>
      <c r="G140" s="37"/>
      <c r="H140" s="37"/>
      <c r="I140" s="37"/>
      <c r="J140" s="37"/>
    </row>
    <row r="141" spans="1:10" ht="12.75">
      <c r="A141" s="93" t="s">
        <v>77</v>
      </c>
      <c r="B141" s="136" t="s">
        <v>138</v>
      </c>
      <c r="C141" s="136"/>
      <c r="D141" s="136"/>
      <c r="E141" s="136"/>
      <c r="F141" s="136"/>
      <c r="G141" s="136"/>
      <c r="H141" s="136"/>
      <c r="I141" s="136"/>
      <c r="J141" s="136"/>
    </row>
    <row r="142" spans="2:10" ht="12.75">
      <c r="B142" s="10" t="s">
        <v>154</v>
      </c>
      <c r="C142" s="111"/>
      <c r="D142" s="33"/>
      <c r="F142" s="9"/>
      <c r="G142" s="33"/>
      <c r="H142" s="33"/>
      <c r="I142" s="151"/>
      <c r="J142" s="152"/>
    </row>
    <row r="143" spans="3:10" ht="12.75">
      <c r="C143" s="111"/>
      <c r="D143" s="33"/>
      <c r="F143" s="9"/>
      <c r="G143" s="33"/>
      <c r="H143" s="33"/>
      <c r="I143" s="132"/>
      <c r="J143" s="133"/>
    </row>
    <row r="144" spans="3:10" ht="12.75">
      <c r="C144" s="111"/>
      <c r="D144" s="33"/>
      <c r="F144" s="9"/>
      <c r="G144" s="33"/>
      <c r="H144" s="33"/>
      <c r="I144" s="132"/>
      <c r="J144" s="133"/>
    </row>
    <row r="145" spans="3:10" ht="23.25" customHeight="1">
      <c r="C145" s="111"/>
      <c r="D145" s="33"/>
      <c r="F145" s="9"/>
      <c r="G145" s="33"/>
      <c r="H145" s="33"/>
      <c r="I145" s="132"/>
      <c r="J145" s="133"/>
    </row>
    <row r="146" spans="4:10" ht="12.75">
      <c r="D146" s="33"/>
      <c r="F146" s="9"/>
      <c r="G146" s="33"/>
      <c r="H146" s="33"/>
      <c r="I146" s="33"/>
      <c r="J146" s="65"/>
    </row>
    <row r="147" spans="1:2" ht="12.75">
      <c r="A147" s="93" t="s">
        <v>72</v>
      </c>
      <c r="B147" s="7" t="s">
        <v>153</v>
      </c>
    </row>
    <row r="148" spans="2:10" ht="44.25" customHeight="1">
      <c r="B148" s="153" t="s">
        <v>179</v>
      </c>
      <c r="C148" s="153"/>
      <c r="D148" s="153"/>
      <c r="E148" s="153"/>
      <c r="F148" s="153"/>
      <c r="G148" s="153"/>
      <c r="H148" s="153"/>
      <c r="I148" s="153"/>
      <c r="J148" s="153"/>
    </row>
    <row r="149" spans="2:10" ht="12.75">
      <c r="B149" s="35"/>
      <c r="C149" s="35"/>
      <c r="D149" s="35"/>
      <c r="E149" s="35"/>
      <c r="F149" s="35"/>
      <c r="G149" s="35"/>
      <c r="H149" s="35"/>
      <c r="I149" s="35"/>
      <c r="J149" s="35"/>
    </row>
    <row r="150" ht="12.75">
      <c r="J150" s="34" t="s">
        <v>100</v>
      </c>
    </row>
    <row r="151" spans="1:10" ht="12.75">
      <c r="A151" s="118" t="s">
        <v>103</v>
      </c>
      <c r="J151" s="33" t="s">
        <v>101</v>
      </c>
    </row>
    <row r="152" spans="1:10" ht="12.75">
      <c r="A152" s="121" t="s">
        <v>182</v>
      </c>
      <c r="J152" s="34" t="s">
        <v>102</v>
      </c>
    </row>
  </sheetData>
  <mergeCells count="41">
    <mergeCell ref="B40:J41"/>
    <mergeCell ref="B4:J5"/>
    <mergeCell ref="B7:J10"/>
    <mergeCell ref="B12:J14"/>
    <mergeCell ref="B15:J16"/>
    <mergeCell ref="B19:J19"/>
    <mergeCell ref="B22:J22"/>
    <mergeCell ref="B25:J25"/>
    <mergeCell ref="H26:I26"/>
    <mergeCell ref="B44:J44"/>
    <mergeCell ref="B45:J45"/>
    <mergeCell ref="B47:J49"/>
    <mergeCell ref="B51:J53"/>
    <mergeCell ref="B61:J62"/>
    <mergeCell ref="B71:J71"/>
    <mergeCell ref="B72:J72"/>
    <mergeCell ref="B74:J74"/>
    <mergeCell ref="B76:J76"/>
    <mergeCell ref="B77:J77"/>
    <mergeCell ref="B79:J80"/>
    <mergeCell ref="B81:J83"/>
    <mergeCell ref="B85:J86"/>
    <mergeCell ref="B88:J88"/>
    <mergeCell ref="B89:J91"/>
    <mergeCell ref="B93:E93"/>
    <mergeCell ref="B94:E94"/>
    <mergeCell ref="G94:I94"/>
    <mergeCell ref="B96:E96"/>
    <mergeCell ref="B97:E97"/>
    <mergeCell ref="G97:I97"/>
    <mergeCell ref="B99:J99"/>
    <mergeCell ref="B100:J101"/>
    <mergeCell ref="B103:J103"/>
    <mergeCell ref="B104:J105"/>
    <mergeCell ref="B141:J141"/>
    <mergeCell ref="I142:J142"/>
    <mergeCell ref="B148:J148"/>
    <mergeCell ref="B125:J126"/>
    <mergeCell ref="B127:J127"/>
    <mergeCell ref="B130:J134"/>
    <mergeCell ref="B137:J139"/>
  </mergeCells>
  <printOptions/>
  <pageMargins left="0.75" right="0.75" top="1" bottom="1" header="0.5" footer="0.5"/>
  <pageSetup fitToHeight="3"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Insurance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Jerneh Asia Berhad</dc:creator>
  <cp:keywords/>
  <dc:description/>
  <cp:lastModifiedBy>Kuok Brothers</cp:lastModifiedBy>
  <cp:lastPrinted>2002-02-26T09:25:12Z</cp:lastPrinted>
  <dcterms:created xsi:type="dcterms:W3CDTF">1999-07-23T01:48:28Z</dcterms:created>
  <dcterms:modified xsi:type="dcterms:W3CDTF">2002-02-21T11:43:28Z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